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#1 Work\#1 Projects\#1-1_Current projects\#1_Funded projects\#2_ID 3,957 - GE for consumer traits in wheat\#2_Epigenetic landscape vs GE\#1_Manuscript_files\"/>
    </mc:Choice>
  </mc:AlternateContent>
  <xr:revisionPtr revIDLastSave="0" documentId="13_ncr:1_{E4191A6D-FD82-4734-A348-96B040B32E76}" xr6:coauthVersionLast="47" xr6:coauthVersionMax="47" xr10:uidLastSave="{00000000-0000-0000-0000-000000000000}"/>
  <bookViews>
    <workbookView xWindow="-120" yWindow="-120" windowWidth="29040" windowHeight="15840" tabRatio="767" xr2:uid="{AE0E3D36-4EAD-4605-AB31-46B0D2667727}"/>
  </bookViews>
  <sheets>
    <sheet name="Supplementary table 1" sheetId="2" r:id="rId1"/>
    <sheet name="Supplementary table 2" sheetId="8" r:id="rId2"/>
    <sheet name="Supplementary table 3" sheetId="3" r:id="rId3"/>
    <sheet name="Supplementary table 4" sheetId="5" r:id="rId4"/>
    <sheet name="Supplementary table 5" sheetId="9" r:id="rId5"/>
    <sheet name="Supplementary table 6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5" l="1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3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64" i="5"/>
  <c r="E59" i="5"/>
  <c r="E60" i="5"/>
  <c r="E61" i="5"/>
  <c r="E62" i="5"/>
  <c r="E63" i="5"/>
  <c r="E58" i="5"/>
  <c r="E55" i="5"/>
  <c r="E56" i="5"/>
  <c r="E57" i="5"/>
  <c r="E54" i="5"/>
  <c r="E50" i="5"/>
  <c r="E51" i="5"/>
  <c r="E52" i="5"/>
  <c r="E53" i="5"/>
  <c r="E49" i="5"/>
  <c r="E48" i="5"/>
  <c r="E42" i="5"/>
  <c r="E35" i="5"/>
  <c r="E24" i="5"/>
  <c r="E18" i="5"/>
  <c r="E7" i="5"/>
  <c r="E44" i="5"/>
  <c r="E45" i="5"/>
  <c r="E46" i="5"/>
  <c r="E47" i="5"/>
  <c r="E43" i="5"/>
  <c r="E37" i="5"/>
  <c r="E38" i="5"/>
  <c r="E39" i="5"/>
  <c r="E40" i="5"/>
  <c r="E41" i="5"/>
  <c r="E36" i="5"/>
  <c r="E26" i="5"/>
  <c r="E27" i="5"/>
  <c r="E28" i="5"/>
  <c r="E29" i="5"/>
  <c r="E30" i="5"/>
  <c r="E31" i="5"/>
  <c r="E32" i="5"/>
  <c r="E33" i="5"/>
  <c r="E34" i="5"/>
  <c r="E25" i="5"/>
  <c r="E20" i="5"/>
  <c r="E21" i="5"/>
  <c r="E22" i="5"/>
  <c r="E23" i="5"/>
  <c r="E19" i="5"/>
  <c r="E9" i="5"/>
  <c r="E10" i="5"/>
  <c r="E11" i="5"/>
  <c r="E12" i="5"/>
  <c r="E13" i="5"/>
  <c r="E14" i="5"/>
  <c r="E15" i="5"/>
  <c r="E16" i="5"/>
  <c r="E17" i="5"/>
  <c r="E8" i="5"/>
  <c r="E4" i="5"/>
  <c r="E5" i="5"/>
  <c r="E6" i="5"/>
  <c r="E3" i="5"/>
</calcChain>
</file>

<file path=xl/sharedStrings.xml><?xml version="1.0" encoding="utf-8"?>
<sst xmlns="http://schemas.openxmlformats.org/spreadsheetml/2006/main" count="635" uniqueCount="439">
  <si>
    <t>Target</t>
  </si>
  <si>
    <t>CNV</t>
  </si>
  <si>
    <t>PoissonCNVMax</t>
  </si>
  <si>
    <t>PoissonCNVMin</t>
  </si>
  <si>
    <t>TaCas9</t>
  </si>
  <si>
    <t>Fielder Wt</t>
  </si>
  <si>
    <t xml:space="preserve">350 ng </t>
  </si>
  <si>
    <t>10 ng</t>
  </si>
  <si>
    <r>
      <t>Amount of</t>
    </r>
    <r>
      <rPr>
        <b/>
        <i/>
        <sz val="11"/>
        <color theme="1"/>
        <rFont val="Calibri"/>
        <family val="2"/>
        <scheme val="minor"/>
      </rPr>
      <t xml:space="preserve"> EcoR</t>
    </r>
    <r>
      <rPr>
        <b/>
        <sz val="11"/>
        <color theme="1"/>
        <rFont val="Calibri"/>
        <family val="2"/>
        <scheme val="minor"/>
      </rPr>
      <t>I-digested gDNA used/sample</t>
    </r>
  </si>
  <si>
    <r>
      <rPr>
        <b/>
        <sz val="11"/>
        <color theme="1"/>
        <rFont val="Calibri"/>
        <family val="2"/>
        <scheme val="minor"/>
      </rPr>
      <t>CNV</t>
    </r>
    <r>
      <rPr>
        <sz val="11"/>
        <color theme="1"/>
        <rFont val="Calibri"/>
        <family val="2"/>
        <scheme val="minor"/>
      </rPr>
      <t xml:space="preserve"> - copy number variation</t>
    </r>
  </si>
  <si>
    <t>-</t>
  </si>
  <si>
    <r>
      <t>T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plant #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</si>
  <si>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plant #</t>
    </r>
  </si>
  <si>
    <t xml:space="preserve">HYG-F </t>
  </si>
  <si>
    <t>HYG-R</t>
  </si>
  <si>
    <t>AGTTGGCGGCTGGTACAATG</t>
  </si>
  <si>
    <t>Primers and probe for single copy wheat gene  PINb-D1b to check transgene copy number using ddPCR. June 08/22: AB224 and AB225 are single tubes PrimeTime qPCR Assays stored in dry form. Taken from https://onlinelibrary.wiley.com/doi/full/10.1111/tpj.13517</t>
  </si>
  <si>
    <t>ACATCGCTCCATCACGTAATCC</t>
  </si>
  <si>
    <t>TCAACAATGTCCGCAGGAGCG</t>
  </si>
  <si>
    <t>CTACCACGAGAAGTACCCTA</t>
  </si>
  <si>
    <t>Primers and probe for TaCas9 from JD633 plasmid to check expression using ddPCR.</t>
  </si>
  <si>
    <t>AGGTAGATCAGTCTGAGGTC</t>
  </si>
  <si>
    <t>ACCATCTGCGGAAGAAGCTC</t>
  </si>
  <si>
    <t>Primer name</t>
  </si>
  <si>
    <t>Primer sequence</t>
  </si>
  <si>
    <t>Primer description</t>
  </si>
  <si>
    <t>ATGAAAAAGCCTGAACTCACCGCGAC</t>
  </si>
  <si>
    <t>CTATTTCTTTGCCCTCGGACGAGTGC</t>
  </si>
  <si>
    <t>Primers for amplification of the hygromycin selection gene in transgenic plants.</t>
  </si>
  <si>
    <t>PCR product size, bp</t>
  </si>
  <si>
    <t>PINb-D1b-F</t>
  </si>
  <si>
    <t>PINb-D1b-R</t>
  </si>
  <si>
    <t>PINb-D1b-P</t>
  </si>
  <si>
    <t>TaCas9-F</t>
  </si>
  <si>
    <t>TaCas9-R</t>
  </si>
  <si>
    <t>TaCas9-P</t>
  </si>
  <si>
    <t>The transgene probe has 5ʹ HEX™ (hexachloro-fluorescein)-labeled. Probe is double-quenched with ZEN™ and Iowa Black Hole Quencher® 1 (Integrated DNA Technologies, Coralville, IA, USA).</t>
  </si>
  <si>
    <t>The reference gene probes were 5′ FAM™ (6-fluorescein)-labeled. Probe is double-quenched with ZEN™ and Iowa Black Hole Quencher® 1 (Integrated DNA Technologies, Coralville, IA, USA).</t>
  </si>
  <si>
    <t>ATCGGTGCGGGCCTCTT</t>
  </si>
  <si>
    <t>TGGCAGGATATATTGTGGTGT</t>
  </si>
  <si>
    <t>AATTTCGATGATGCAGCTTGGG</t>
  </si>
  <si>
    <t>LB-R</t>
  </si>
  <si>
    <t>LB-F1</t>
  </si>
  <si>
    <t>CTGAATTAACGCCGAATTAATTC</t>
  </si>
  <si>
    <t>LB-F2</t>
  </si>
  <si>
    <t>LB-F3</t>
  </si>
  <si>
    <t>RB-F</t>
  </si>
  <si>
    <t>RB-R1</t>
  </si>
  <si>
    <t>RB-R2</t>
  </si>
  <si>
    <t>ACCCGCCAATATATCCTGTCAA</t>
  </si>
  <si>
    <t>Primers for checking the integrity of the left border.</t>
  </si>
  <si>
    <t>Primers for checking the integrity of the right border.</t>
  </si>
  <si>
    <t>JD633-F</t>
  </si>
  <si>
    <t>TGTTGGATCTCTTCTGCAGCAT</t>
  </si>
  <si>
    <t>Forward primer for JD633</t>
  </si>
  <si>
    <t>TATGTTTGTGGTTGGTGTCA</t>
  </si>
  <si>
    <t>GTGGTCATCAAACCCTCAAT</t>
  </si>
  <si>
    <t>Reverse primer.</t>
  </si>
  <si>
    <t>TAGCTGCACCACTAACTGCC</t>
  </si>
  <si>
    <t>Probe. The transgene probe has 5ʹ HEX™ (hexachloro-fluorescein)-labeled. Probe is double-quenched with ZEN™ and Iowa Black Hole Quencher® 1 (Integrated DNA Technologies, Coralville, IA, USA).</t>
  </si>
  <si>
    <t>TaGA3PD-F</t>
  </si>
  <si>
    <t>TaGA3PD-R</t>
  </si>
  <si>
    <t>TaGA3PD-P</t>
  </si>
  <si>
    <t>Gene editing rate, CAPS assay, %</t>
  </si>
  <si>
    <t>Copy number variation, ddPCR</t>
  </si>
  <si>
    <t>Pearson's correlation on CNV-350 ng vs CNV-10 ng, R value</t>
  </si>
  <si>
    <t>gRNA</t>
  </si>
  <si>
    <t>Sample</t>
  </si>
  <si>
    <t>WT</t>
  </si>
  <si>
    <r>
      <t>actt</t>
    </r>
    <r>
      <rPr>
        <sz val="11"/>
        <color theme="1"/>
        <rFont val="Calibri"/>
        <family val="2"/>
        <scheme val="minor"/>
      </rPr>
      <t>ATGTCATGAGCCAACATCTG</t>
    </r>
  </si>
  <si>
    <r>
      <t>aaac</t>
    </r>
    <r>
      <rPr>
        <sz val="11"/>
        <color theme="1"/>
        <rFont val="Calibri"/>
        <family val="2"/>
        <scheme val="minor"/>
      </rPr>
      <t>CAGATGTTGGCTCATGACAT</t>
    </r>
  </si>
  <si>
    <r>
      <t>aaac</t>
    </r>
    <r>
      <rPr>
        <sz val="11"/>
        <color theme="1"/>
        <rFont val="Calibri"/>
        <family val="2"/>
        <scheme val="minor"/>
      </rPr>
      <t>CCGTGGCCGGGGACAAGCGC</t>
    </r>
  </si>
  <si>
    <r>
      <t>actt</t>
    </r>
    <r>
      <rPr>
        <sz val="11"/>
        <color theme="1"/>
        <rFont val="Calibri"/>
        <family val="2"/>
        <scheme val="minor"/>
      </rPr>
      <t>CATTCACTCGCCAAGCAGGA</t>
    </r>
  </si>
  <si>
    <r>
      <t>aaac</t>
    </r>
    <r>
      <rPr>
        <sz val="11"/>
        <color theme="1"/>
        <rFont val="Calibri"/>
        <family val="2"/>
        <scheme val="minor"/>
      </rPr>
      <t>TCCTGCTTGGCGAGTGAATG</t>
    </r>
  </si>
  <si>
    <r>
      <t>actt</t>
    </r>
    <r>
      <rPr>
        <sz val="11"/>
        <color theme="1"/>
        <rFont val="Calibri"/>
        <family val="2"/>
        <scheme val="minor"/>
      </rPr>
      <t>CTACGTCGCCAACTACAACA</t>
    </r>
  </si>
  <si>
    <r>
      <t>aaac</t>
    </r>
    <r>
      <rPr>
        <sz val="11"/>
        <color theme="1"/>
        <rFont val="Calibri"/>
        <family val="2"/>
        <scheme val="minor"/>
      </rPr>
      <t>TGTTGTAGTTGGCGACGTAG</t>
    </r>
  </si>
  <si>
    <r>
      <t>actt</t>
    </r>
    <r>
      <rPr>
        <sz val="11"/>
        <color theme="1"/>
        <rFont val="Calibri"/>
        <family val="2"/>
        <scheme val="minor"/>
      </rPr>
      <t>GTGTTGCCAGACTTGCACCG</t>
    </r>
  </si>
  <si>
    <r>
      <t>aaac</t>
    </r>
    <r>
      <rPr>
        <sz val="11"/>
        <color theme="1"/>
        <rFont val="Calibri"/>
        <family val="2"/>
        <scheme val="minor"/>
      </rPr>
      <t>CGGTGCAAGTCTGGCAACAC</t>
    </r>
  </si>
  <si>
    <r>
      <t>actt</t>
    </r>
    <r>
      <rPr>
        <sz val="11"/>
        <color theme="1"/>
        <rFont val="Calibri"/>
        <family val="2"/>
        <scheme val="minor"/>
      </rPr>
      <t>TAAGGGACAAGAGCACCATG</t>
    </r>
  </si>
  <si>
    <r>
      <t>aaac</t>
    </r>
    <r>
      <rPr>
        <sz val="11"/>
        <color theme="1"/>
        <rFont val="Calibri"/>
        <family val="2"/>
        <scheme val="minor"/>
      </rPr>
      <t>CATGGTGCTCTTGTCCCTTA</t>
    </r>
  </si>
  <si>
    <r>
      <t>actt</t>
    </r>
    <r>
      <rPr>
        <sz val="11"/>
        <color theme="1"/>
        <rFont val="Calibri"/>
        <family val="2"/>
        <scheme val="minor"/>
      </rPr>
      <t>AGTCCTTACAGGCAAACAGG</t>
    </r>
  </si>
  <si>
    <r>
      <t>aaac</t>
    </r>
    <r>
      <rPr>
        <sz val="11"/>
        <color theme="1"/>
        <rFont val="Calibri"/>
        <family val="2"/>
        <scheme val="minor"/>
      </rPr>
      <t>CCTGTTTGCCTGTAAGGACT</t>
    </r>
  </si>
  <si>
    <r>
      <t>actt</t>
    </r>
    <r>
      <rPr>
        <sz val="11"/>
        <color theme="1"/>
        <rFont val="Calibri"/>
        <family val="2"/>
        <scheme val="minor"/>
      </rPr>
      <t>CATGTGCCATAAATAGAGCG</t>
    </r>
  </si>
  <si>
    <r>
      <t>aaac</t>
    </r>
    <r>
      <rPr>
        <sz val="11"/>
        <color theme="1"/>
        <rFont val="Calibri"/>
        <family val="2"/>
        <scheme val="minor"/>
      </rPr>
      <t>CGCTCTATTTATGGCACATG</t>
    </r>
  </si>
  <si>
    <r>
      <t>actt</t>
    </r>
    <r>
      <rPr>
        <sz val="11"/>
        <color theme="1"/>
        <rFont val="Calibri"/>
        <family val="2"/>
        <scheme val="minor"/>
      </rPr>
      <t>ATCTTCGACTACGAGCCCTG</t>
    </r>
  </si>
  <si>
    <r>
      <t>aaac</t>
    </r>
    <r>
      <rPr>
        <sz val="11"/>
        <color theme="1"/>
        <rFont val="Calibri"/>
        <family val="2"/>
        <scheme val="minor"/>
      </rPr>
      <t>CAGGGCTCGTAGTCGAAGAT</t>
    </r>
  </si>
  <si>
    <t>gRNA#1-F</t>
  </si>
  <si>
    <t>gRNA#1-R</t>
  </si>
  <si>
    <t>gRNA#2-F</t>
  </si>
  <si>
    <t>gRNA#2-R</t>
  </si>
  <si>
    <t>gNRA#3-F</t>
  </si>
  <si>
    <t>gRNA#3-R</t>
  </si>
  <si>
    <t>gRNA#4-F</t>
  </si>
  <si>
    <t>gRNA#4-R</t>
  </si>
  <si>
    <t>gNRA#5-F</t>
  </si>
  <si>
    <t>gRNA#5-R</t>
  </si>
  <si>
    <t>gRNA#6-F</t>
  </si>
  <si>
    <t>gRNA#6-R</t>
  </si>
  <si>
    <t>gRNA#7-F</t>
  </si>
  <si>
    <t>gRNA#7-R</t>
  </si>
  <si>
    <t>gRNA#8-F</t>
  </si>
  <si>
    <t>gRNA#8-R</t>
  </si>
  <si>
    <t>gRNA#9-F</t>
  </si>
  <si>
    <t>gRNA#9-R</t>
  </si>
  <si>
    <t>gRNA#10-F</t>
  </si>
  <si>
    <t>gRNA#10-R</t>
  </si>
  <si>
    <t>Pearson's correlation on CNV-350 ng vs CNV-10 ng, p value</t>
  </si>
  <si>
    <r>
      <t>Pearson's correlation on GE rate vs CNV in T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plants, R value</t>
    </r>
  </si>
  <si>
    <r>
      <t>Pearson's correlation on GE rate vs CNV in T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plants, R value</t>
    </r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</si>
  <si>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digestion of PCR products with </t>
    </r>
    <r>
      <rPr>
        <i/>
        <sz val="11"/>
        <color theme="1"/>
        <rFont val="Calibri"/>
        <family val="2"/>
        <scheme val="minor"/>
      </rPr>
      <t>EcoR</t>
    </r>
    <r>
      <rPr>
        <sz val="11"/>
        <color theme="1"/>
        <rFont val="Calibri"/>
        <family val="2"/>
        <scheme val="minor"/>
      </rPr>
      <t>I was done for 12 hours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</si>
  <si>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-gRNA#10-1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</si>
  <si>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-gRNA#10-2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</si>
  <si>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-gRNA#10-3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</si>
  <si>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-gRNA#10-4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</si>
  <si>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-gRNA#10-5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</si>
  <si>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-gRNA#10-7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</si>
  <si>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-gRNA#10-8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</si>
  <si>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-gRNA#10-9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</si>
  <si>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-gRNA#10-11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</si>
  <si>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-gRNA#10-13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</si>
  <si>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-gRNA#10-15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</si>
  <si>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-gRNA#10-16</t>
    </r>
  </si>
  <si>
    <t>Duration of gDNA digestion</t>
  </si>
  <si>
    <t>1 hour</t>
  </si>
  <si>
    <t>12 hours</t>
  </si>
  <si>
    <t>Pearson's correlation on CNV-1 h vs CNV-12 h, R value</t>
  </si>
  <si>
    <t>Pearson's correlation on CNV-1 h vs CNV-12 h, p value</t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</si>
  <si>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-gRNA#10-10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</si>
  <si>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-gRNA#10-12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</si>
  <si>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-gRNA#10-14</t>
    </r>
  </si>
  <si>
    <r>
      <rPr>
        <b/>
        <sz val="11"/>
        <color theme="1"/>
        <rFont val="Calibri"/>
        <family val="2"/>
        <scheme val="minor"/>
      </rPr>
      <t>Supplementary table 3.</t>
    </r>
    <r>
      <rPr>
        <sz val="11"/>
        <color theme="1"/>
        <rFont val="Calibri"/>
        <family val="2"/>
        <scheme val="minor"/>
      </rPr>
      <t xml:space="preserve"> Estimation of the gene editing rate in 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and 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plants versus transgene copy number.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</si>
  <si>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-gRNA#10-1-2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</si>
  <si>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-gRNA#10-1-4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</si>
  <si>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-gRNA#10-2-2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</si>
  <si>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-gRNA#10-2-3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</si>
  <si>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-gRNA#10-3-1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</si>
  <si>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-gRNA#10-3-2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</si>
  <si>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-gRNA#10-4-1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</si>
  <si>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-gRNA#10-4-2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</si>
  <si>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-gRNA#10-5-2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</si>
  <si>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-gRNA#10-5-3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</si>
  <si>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-gRNA#10-7-1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</si>
  <si>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-gRNA#10-7-2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</si>
  <si>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-gRNA#10-8-1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</si>
  <si>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-gRNA#10-8-2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</si>
  <si>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-gRNA#10-9-1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</si>
  <si>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-gRNA#10-9-2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</si>
  <si>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-gRNA#10-11-1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</si>
  <si>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-gRNA#10-11-2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</si>
  <si>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-gRNA#10-13-2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</si>
  <si>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-gRNA#10-13-3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</si>
  <si>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-gRNA#10-15-1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</si>
  <si>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-gRNA#10-15-2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</si>
  <si>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-gRNA#10-16-1</t>
    </r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</si>
  <si>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-gRNA#10-16-2</t>
    </r>
  </si>
  <si>
    <t>gRNA#9</t>
  </si>
  <si>
    <t>gRNA#1</t>
  </si>
  <si>
    <t>gRNA#3</t>
  </si>
  <si>
    <t>gRNA#4</t>
  </si>
  <si>
    <t>gRNA#5</t>
  </si>
  <si>
    <t>gRNA#6</t>
  </si>
  <si>
    <t>gRNA#7</t>
  </si>
  <si>
    <t>gRNA#8</t>
  </si>
  <si>
    <t>gRNA#10</t>
  </si>
  <si>
    <t>gRNA#</t>
  </si>
  <si>
    <t>Target gene</t>
  </si>
  <si>
    <t>Chromosome</t>
  </si>
  <si>
    <r>
      <rPr>
        <i/>
        <sz val="11"/>
        <color theme="1"/>
        <rFont val="Calibri"/>
        <family val="2"/>
        <scheme val="minor"/>
      </rPr>
      <t>TRYPTOPHAN SYNTHASE, ALPHA CHAIN</t>
    </r>
    <r>
      <rPr>
        <sz val="11"/>
        <color theme="1"/>
        <rFont val="Calibri"/>
        <family val="2"/>
        <scheme val="minor"/>
      </rPr>
      <t xml:space="preserve"> (</t>
    </r>
    <r>
      <rPr>
        <i/>
        <sz val="11"/>
        <color theme="1"/>
        <rFont val="Calibri"/>
        <family val="2"/>
        <scheme val="minor"/>
      </rPr>
      <t>TaTRP_SYNTHASE_SUA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</si>
  <si>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INOSITOL TETRA-/PENTAPHOSPHATE 2-KINASE</t>
    </r>
    <r>
      <rPr>
        <sz val="11"/>
        <color theme="1"/>
        <rFont val="Calibri"/>
        <family val="2"/>
        <scheme val="minor"/>
      </rPr>
      <t xml:space="preserve"> (</t>
    </r>
    <r>
      <rPr>
        <i/>
        <sz val="11"/>
        <color theme="1"/>
        <rFont val="Calibri"/>
        <family val="2"/>
        <scheme val="minor"/>
      </rPr>
      <t>TaIPK1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</si>
  <si>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MANGANESE-SUPEROXIDE DISMUTASE</t>
    </r>
    <r>
      <rPr>
        <sz val="11"/>
        <color theme="1"/>
        <rFont val="Calibri"/>
        <family val="2"/>
        <scheme val="minor"/>
      </rPr>
      <t xml:space="preserve"> (</t>
    </r>
    <r>
      <rPr>
        <i/>
        <sz val="11"/>
        <color theme="1"/>
        <rFont val="Calibri"/>
        <family val="2"/>
        <scheme val="minor"/>
      </rPr>
      <t>TaMnSOD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</si>
  <si>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WHEAT PROLAMIN-BOX BINDING FACTOR</t>
    </r>
    <r>
      <rPr>
        <sz val="11"/>
        <color theme="1"/>
        <rFont val="Calibri"/>
        <family val="2"/>
        <scheme val="minor"/>
      </rPr>
      <t xml:space="preserve"> (</t>
    </r>
    <r>
      <rPr>
        <i/>
        <sz val="11"/>
        <color theme="1"/>
        <rFont val="Calibri"/>
        <family val="2"/>
        <scheme val="minor"/>
      </rPr>
      <t>TaWPBF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</si>
  <si>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DEMETER</t>
    </r>
    <r>
      <rPr>
        <sz val="11"/>
        <color theme="1"/>
        <rFont val="Calibri"/>
        <family val="2"/>
        <scheme val="minor"/>
      </rPr>
      <t xml:space="preserve"> (</t>
    </r>
    <r>
      <rPr>
        <i/>
        <sz val="11"/>
        <color theme="1"/>
        <rFont val="Calibri"/>
        <family val="2"/>
        <scheme val="minor"/>
      </rPr>
      <t>TaDME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</si>
  <si>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QUANTITATIVE TRAIT LOCUS ON SEED DORMANCY 1</t>
    </r>
    <r>
      <rPr>
        <sz val="11"/>
        <color theme="1"/>
        <rFont val="Calibri"/>
        <family val="2"/>
        <scheme val="minor"/>
      </rPr>
      <t xml:space="preserve"> (</t>
    </r>
    <r>
      <rPr>
        <i/>
        <sz val="11"/>
        <color theme="1"/>
        <rFont val="Calibri"/>
        <family val="2"/>
        <scheme val="minor"/>
      </rPr>
      <t>TaQSD1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</si>
  <si>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GRAIN WIDTH and WEIGHT2</t>
    </r>
    <r>
      <rPr>
        <sz val="11"/>
        <color theme="1"/>
        <rFont val="Calibri"/>
        <family val="2"/>
        <scheme val="minor"/>
      </rPr>
      <t xml:space="preserve"> (</t>
    </r>
    <r>
      <rPr>
        <i/>
        <sz val="11"/>
        <color theme="1"/>
        <rFont val="Calibri"/>
        <family val="2"/>
        <scheme val="minor"/>
      </rPr>
      <t>TaGW2</t>
    </r>
    <r>
      <rPr>
        <sz val="11"/>
        <color theme="1"/>
        <rFont val="Calibri"/>
        <family val="2"/>
        <scheme val="minor"/>
      </rPr>
      <t>)</t>
    </r>
  </si>
  <si>
    <t>TraesCS1A02G428400</t>
  </si>
  <si>
    <t>TraesCS1B02G463100</t>
  </si>
  <si>
    <t>Homeolog ID</t>
  </si>
  <si>
    <t>TraesCS1D02G437700</t>
  </si>
  <si>
    <t>TraesCS2A02G497700</t>
  </si>
  <si>
    <t>TraesCS2B02G525900</t>
  </si>
  <si>
    <t>TraesCS2D02G612600LC</t>
  </si>
  <si>
    <t>TraesCS2A02G537100</t>
  </si>
  <si>
    <t>TraesCS2D02G538300</t>
  </si>
  <si>
    <t>TraesCS5A02G155900</t>
  </si>
  <si>
    <t xml:space="preserve"> TraesCS5B02G154100</t>
  </si>
  <si>
    <t>TraesCS5D02G161000</t>
  </si>
  <si>
    <t>TraesCS5A02G169000</t>
  </si>
  <si>
    <t>TraesCS5B02G165800</t>
  </si>
  <si>
    <t>TraesCS5D02G173300</t>
  </si>
  <si>
    <t>TraesCS2B02G567600</t>
  </si>
  <si>
    <t>TraesCS5A02G216200</t>
  </si>
  <si>
    <t>TraesCS5B02G214700</t>
  </si>
  <si>
    <t>TraesCS5D02G224200</t>
  </si>
  <si>
    <t>TraesCS6A02G189300</t>
  </si>
  <si>
    <t>TraesCS6B02G215300</t>
  </si>
  <si>
    <t>TraesCS6D02G176900</t>
  </si>
  <si>
    <t>1A</t>
  </si>
  <si>
    <t>1B</t>
  </si>
  <si>
    <t>1D</t>
  </si>
  <si>
    <t>2A</t>
  </si>
  <si>
    <t>2B</t>
  </si>
  <si>
    <t>2D</t>
  </si>
  <si>
    <t>5A</t>
  </si>
  <si>
    <t>5B</t>
  </si>
  <si>
    <t>5D</t>
  </si>
  <si>
    <t>6A</t>
  </si>
  <si>
    <t>6B</t>
  </si>
  <si>
    <t>6D</t>
  </si>
  <si>
    <t>582276888..582276910</t>
  </si>
  <si>
    <t>675374152..675374174</t>
  </si>
  <si>
    <t>485053950..485053972</t>
  </si>
  <si>
    <t>728407304..728407326</t>
  </si>
  <si>
    <t>719967501..719967523</t>
  </si>
  <si>
    <t>593511548..593511570</t>
  </si>
  <si>
    <t>728407709..728407731</t>
  </si>
  <si>
    <t>719967902..719967924</t>
  </si>
  <si>
    <t>593511939..593511961</t>
  </si>
  <si>
    <t>751009196..751009218</t>
  </si>
  <si>
    <t>758596951..758596973</t>
  </si>
  <si>
    <t>619563105..619563127</t>
  </si>
  <si>
    <t>334265016..334265038</t>
  </si>
  <si>
    <t>283624047..283624069</t>
  </si>
  <si>
    <t>251064145..251064167</t>
  </si>
  <si>
    <t>360081599..360081621</t>
  </si>
  <si>
    <t>307408082..307408104</t>
  </si>
  <si>
    <t>270272519..270272541</t>
  </si>
  <si>
    <t>360082862..360082884</t>
  </si>
  <si>
    <t>307409366..307409388</t>
  </si>
  <si>
    <t>270273800..270273822</t>
  </si>
  <si>
    <t>432446626..432446648</t>
  </si>
  <si>
    <t>387743341..387743363</t>
  </si>
  <si>
    <t>332043289..332043311</t>
  </si>
  <si>
    <t>gRNA genomic coordinates, IWGSC RefSeq v1.0</t>
  </si>
  <si>
    <t>432447621..432447643</t>
  </si>
  <si>
    <t>387744361..387744383</t>
  </si>
  <si>
    <t>332044290..332044312</t>
  </si>
  <si>
    <t>237734961..237734982</t>
  </si>
  <si>
    <t>291761523..291761544</t>
  </si>
  <si>
    <t>175712547..175712568</t>
  </si>
  <si>
    <t>DNA methylation</t>
  </si>
  <si>
    <t>H3K4me3</t>
  </si>
  <si>
    <t>H3K9ac</t>
  </si>
  <si>
    <t>H3K27me3</t>
  </si>
  <si>
    <t>H3K36me3</t>
  </si>
  <si>
    <t>ChIP RNA Polymerase</t>
  </si>
  <si>
    <t>ATAC seq</t>
  </si>
  <si>
    <t>gRNA#2*</t>
  </si>
  <si>
    <t>Mean DNA methylation</t>
  </si>
  <si>
    <t>Mean H3K4me3</t>
  </si>
  <si>
    <t>Mean H3K9ac</t>
  </si>
  <si>
    <t>Mean H3K27me3</t>
  </si>
  <si>
    <t>Mean H3K36me3</t>
  </si>
  <si>
    <t>Mean ATAC seq</t>
  </si>
  <si>
    <t>Mean ChIP RNA Polymerase</t>
  </si>
  <si>
    <t>* - epigenetic marks and GE rate for the sub-genome D were not included in the analysis.</t>
  </si>
  <si>
    <t>ATAC_seq</t>
  </si>
  <si>
    <t>ChIP_RNAPII</t>
  </si>
  <si>
    <t>Epigenetic mark</t>
  </si>
  <si>
    <t>R</t>
  </si>
  <si>
    <t>p</t>
  </si>
  <si>
    <t>mDNA</t>
  </si>
  <si>
    <t>Pearson's correlation analysis between the epigenetic mark and GE rate for corresponding gRNAs</t>
  </si>
  <si>
    <t>gRNA#2</t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</si>
  <si>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-gRNA#1-1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</si>
  <si>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-gRNA#1-2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</si>
  <si>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-gRNA#1-3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</si>
  <si>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-gRNA#1-4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</si>
  <si>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-gRNA#2-1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</si>
  <si>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-gRNA#2-2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</si>
  <si>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-gRNA#2-3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</si>
  <si>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-gRNA#2-4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</si>
  <si>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-gRNA#2-5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</si>
  <si>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-gRNA#2-6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</si>
  <si>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-gRNA#2-7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</si>
  <si>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-gRNA#2-8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</si>
  <si>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-gRNA#2-9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</si>
  <si>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-gRNA#2-10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</si>
  <si>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-gRNA#3-1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</si>
  <si>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-gRNA#3-2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</si>
  <si>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-gRNA#3-3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</si>
  <si>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-gRNA#3-4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</si>
  <si>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-gRNA#3-5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</si>
  <si>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-gRNA#4-1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</si>
  <si>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-gRNA#4-2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</si>
  <si>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-gRNA#4-3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</si>
  <si>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-gRNA#4-4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</si>
  <si>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-gRNA#4-5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</si>
  <si>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-gRNA#4-6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</si>
  <si>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-gRNA#4-7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</si>
  <si>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-gRNA#4-8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</si>
  <si>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-gRNA#4-9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</si>
  <si>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-gRNA#4-10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</si>
  <si>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-gRNA#5-1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</si>
  <si>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-gRNA#5-2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</si>
  <si>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-gRNA#5-3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</si>
  <si>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-gRNA#5-4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</si>
  <si>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-gRNA#5-5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</si>
  <si>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-gRNA#5-6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</si>
  <si>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-gRNA#6-1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</si>
  <si>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-gRNA#6-2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</si>
  <si>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-gRNA#6-3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</si>
  <si>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-gRNA#6-4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</si>
  <si>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-gRNA#6-5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</si>
  <si>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-gRNA#7-1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</si>
  <si>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-gRNA#7-2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</si>
  <si>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-gRNA#7-3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</si>
  <si>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-gRNA#7-4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</si>
  <si>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-gRNA#8-1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</si>
  <si>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-gRNA#8-2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</si>
  <si>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-gRNA#8-3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</si>
  <si>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-gRNA#9-1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</si>
  <si>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-gRNA#9-2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</si>
  <si>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-gRNA#9-3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</si>
  <si>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-gRNA#9-4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</si>
  <si>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-gRNA#9-5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</si>
  <si>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-gRNA#10-19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</si>
  <si>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-gRNA#10-21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</si>
  <si>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-gRNA#10-34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</si>
  <si>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-gRNA#10-35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</si>
  <si>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-gRNA#10-36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</si>
  <si>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-gRNA#10-24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</si>
  <si>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-gRNA#10-25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</si>
  <si>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-gRNA#10-28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</si>
  <si>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-gRNA#10-29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</si>
  <si>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-gRNA#10-30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</si>
  <si>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-gRNA#10-31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</si>
  <si>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-gRNA#10-32</t>
    </r>
  </si>
  <si>
    <r>
      <t>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-gRNA#10-33</t>
    </r>
  </si>
  <si>
    <r>
      <t xml:space="preserve">Expression, </t>
    </r>
    <r>
      <rPr>
        <b/>
        <sz val="11"/>
        <color theme="1"/>
        <rFont val="Calibri"/>
        <family val="2"/>
      </rPr>
      <t>ΔΔCt</t>
    </r>
  </si>
  <si>
    <t>Expression ΔΔCt SEM</t>
  </si>
  <si>
    <r>
      <t>Normalized to WT, ΔΔCt</t>
    </r>
    <r>
      <rPr>
        <b/>
        <vertAlign val="subscript"/>
        <sz val="11"/>
        <color theme="1"/>
        <rFont val="Calibri"/>
        <family val="2"/>
        <scheme val="minor"/>
      </rPr>
      <t>norm</t>
    </r>
  </si>
  <si>
    <t>GE rate, 1/ΔΔCtnorm</t>
  </si>
  <si>
    <t>QUANTITATIVE TRAIT LOCUS ON SEED DORMANCY 1 (TaQSD1)</t>
  </si>
  <si>
    <t>Sequence</t>
  </si>
  <si>
    <t>TRYPTOPHAN SYNTHASE, ALPHA CHAIN (TaTRP_SYNTHASE_SUA)</t>
  </si>
  <si>
    <t>INOSITOL TETRA-/PENTAPHOSPHATE 2-KINASE (TaIPK1)</t>
  </si>
  <si>
    <t>MANGANESE-SUPEROXIDE DISMUTASE (TaMnSOD)</t>
  </si>
  <si>
    <t>WHEAT PROLAMIN-BOX BINDING FACTOR (TaWPBF)</t>
  </si>
  <si>
    <t>DEMETER (TaDME)</t>
  </si>
  <si>
    <t>GRAIN WIDTH and WEIGHT2 (TaGW2)</t>
  </si>
  <si>
    <r>
      <rPr>
        <sz val="11"/>
        <color rgb="FFFF0000"/>
        <rFont val="Calibri"/>
        <family val="2"/>
        <scheme val="minor"/>
      </rPr>
      <t>actt</t>
    </r>
    <r>
      <rPr>
        <sz val="11"/>
        <color theme="1"/>
        <rFont val="Calibri"/>
        <family val="2"/>
        <scheme val="minor"/>
      </rPr>
      <t>GCGCTTGTCCCCGGCCACGG</t>
    </r>
  </si>
  <si>
    <r>
      <rPr>
        <sz val="11"/>
        <color rgb="FFFF0000"/>
        <rFont val="Calibri"/>
        <family val="2"/>
        <scheme val="minor"/>
      </rPr>
      <t>actt</t>
    </r>
    <r>
      <rPr>
        <sz val="11"/>
        <color rgb="FF000000"/>
        <rFont val="Calibri"/>
        <family val="2"/>
        <scheme val="minor"/>
      </rPr>
      <t>CTCGCGCCCTGCTACCCGG</t>
    </r>
  </si>
  <si>
    <r>
      <rPr>
        <sz val="11"/>
        <color rgb="FFFF0000"/>
        <rFont val="Calibri"/>
        <family val="2"/>
        <scheme val="minor"/>
      </rPr>
      <t>aaac</t>
    </r>
    <r>
      <rPr>
        <sz val="11"/>
        <color rgb="FF000000"/>
        <rFont val="Calibri"/>
        <family val="2"/>
        <scheme val="minor"/>
      </rPr>
      <t>CCGGGTAGCAGGGCGCGAG</t>
    </r>
  </si>
  <si>
    <t>Primers used to clone gRNA seeding sequences into JD633 plasmid.</t>
  </si>
  <si>
    <t>Overhead nucleotides are highlighted in red.</t>
  </si>
  <si>
    <t>gRNA#10-CAPS-R</t>
  </si>
  <si>
    <t>gRNA#10-CAPS-F</t>
  </si>
  <si>
    <t>TGATCCTCGAGGCCAAG</t>
  </si>
  <si>
    <t>CTCCTCCAGGTCACCC</t>
  </si>
  <si>
    <t>qPCR-gRNA#10-P</t>
  </si>
  <si>
    <t>qPCR-gRNA#10-F</t>
  </si>
  <si>
    <t>qPCR-gRNA#10-R</t>
  </si>
  <si>
    <t>CTACCCGGGGGCTGACGAC</t>
  </si>
  <si>
    <t>ATGGGGAACAGAATAGGAGG</t>
  </si>
  <si>
    <t>AGGAAGCAGATGGGGCACTC</t>
  </si>
  <si>
    <t>ACTTCTCGCGCCCTGCTACCCGG</t>
  </si>
  <si>
    <t>GAGACCATAAACCCCAAG</t>
  </si>
  <si>
    <t>GTGCCTGGCGATCTC</t>
  </si>
  <si>
    <t>TCGACTACGAGCCCTGCG</t>
  </si>
  <si>
    <t>CAGGGATGAAACTCGTATG</t>
  </si>
  <si>
    <t>CTCAATAATCTTCCGCGCT</t>
  </si>
  <si>
    <t>ATTCAGCCCATGTGCCATAAATAG</t>
  </si>
  <si>
    <t>ACCTACGTCGCCAACTA</t>
  </si>
  <si>
    <t>TGGAGGTGGACGACG</t>
  </si>
  <si>
    <t>AACAAGGCGCTCGAGCAG</t>
  </si>
  <si>
    <t>qPCR-gRNA#9-P</t>
  </si>
  <si>
    <t>qPCR-gRNA#9-F</t>
  </si>
  <si>
    <t>qPCR-gRNA#9-R</t>
  </si>
  <si>
    <t>qPCR-gRNA#8-P</t>
  </si>
  <si>
    <t>qPCR-gRNA#8-F</t>
  </si>
  <si>
    <t>qPCR-gRNA#8-R</t>
  </si>
  <si>
    <t>qPCR-gRNA#4-P</t>
  </si>
  <si>
    <t>qPCR-gRNA#4-F</t>
  </si>
  <si>
    <t>qPCR-gRNA#4-R</t>
  </si>
  <si>
    <t>qPCR primers/probe mix for checking editing efficiency at gRNA#10 cut site. Universal for three sub-genomes</t>
  </si>
  <si>
    <t>ddPCR primers for probe-based detection of TaGA3PD housekeeping gene. Universal for three sub-genomes. Forward primer.</t>
  </si>
  <si>
    <t>Primers for CAPS assay. Amplify regions around gRNA#10. Universal for three sub-genomes.</t>
  </si>
  <si>
    <t>qPCR primers/probe mix for checking editing efficiency at gRNA#9 cut site. Universal for three sub-genomes.</t>
  </si>
  <si>
    <t>qPCR primers/probe mix for checking editing efficiency at gRNA#8 cut site. Universal for three sub-genomes.</t>
  </si>
  <si>
    <t>qPCR primers/probe mix for checking editing efficiency at gRNA#4 cut site. Universal for three subgenomes.</t>
  </si>
  <si>
    <t>GTTATCTCTGGACCTCATGC</t>
  </si>
  <si>
    <t>TTTTCTTTTCCCTTTCCCCT</t>
  </si>
  <si>
    <t>CGCATGGTGCTCTTGTCCCTT</t>
  </si>
  <si>
    <t>qPCR-gRNA#6-F</t>
  </si>
  <si>
    <t>qPCR-gRNA#6-R</t>
  </si>
  <si>
    <t>qPCR-gRNA#6-P</t>
  </si>
  <si>
    <t>qPCR primers/probe mix for checking editing efficiency at gRNA#6 cut site. Universal for three subgenomes.</t>
  </si>
  <si>
    <t>AGTTTACCACCAGTCCTAGT</t>
  </si>
  <si>
    <t>CTCTGCTGGTCAAGATTCAT</t>
  </si>
  <si>
    <t>AAACAGGTGGTGCACTTGGA</t>
  </si>
  <si>
    <t>qPCR-gRNA#7-F</t>
  </si>
  <si>
    <t>qPCR-gRNA#7-R</t>
  </si>
  <si>
    <t>qPCR-gRNA#7-P</t>
  </si>
  <si>
    <t>qPCR primers/probe mix for checking editing efficiency at gRNA#7 cut site. Universal for three subgenomes.</t>
  </si>
  <si>
    <t>TTCTGTGGCACAAGCTTATG</t>
  </si>
  <si>
    <t>ATCAACATGATCGTGCCC</t>
  </si>
  <si>
    <t>AGTACATGTCATGAGCCAACATCT</t>
  </si>
  <si>
    <t>qPCR-gRNA#2-F</t>
  </si>
  <si>
    <t>qPCR-gRNA#2-R</t>
  </si>
  <si>
    <t>qPCR-gRNA#2-P</t>
  </si>
  <si>
    <t>qPCR primers/probe mix for checking editing efficiency at gRNA#2 cut site. Universal for three subgenomes.</t>
  </si>
  <si>
    <t>TGTTGGAAAGAATGTGCTCA</t>
  </si>
  <si>
    <t>ATTAGAAGGGCAGAATCAGC</t>
  </si>
  <si>
    <t>TGCTTGGCGAGTGAATGCAAGC</t>
  </si>
  <si>
    <t>qPCR-gRNA#3-F</t>
  </si>
  <si>
    <t>qPCR-gRNA#3-R</t>
  </si>
  <si>
    <t>qPCR-gRNA#3-P</t>
  </si>
  <si>
    <t>qPCR primers/probe mix for checking editing efficiency at gRNA#3 cut site. Universal for three subgenomes.</t>
  </si>
  <si>
    <t>CAGAGCAGAAGGTGGAAT</t>
  </si>
  <si>
    <t>TGTTGTAGTAGCAGAACTTGG</t>
  </si>
  <si>
    <t>CTCGGTGCAAGTCTGGCAA</t>
  </si>
  <si>
    <t>qPCR-gRNA#5-F</t>
  </si>
  <si>
    <t>qPCR-gRNA#5-R</t>
  </si>
  <si>
    <t>qPCR-gRNA#5-P</t>
  </si>
  <si>
    <t>qPCR primers/probe mix for checking editing efficiency at gRNA#5 cut site. Universal for three subgenomes.</t>
  </si>
  <si>
    <t>CCATCAGGGCGTCCG</t>
  </si>
  <si>
    <t>CCTTGAGGTTGGTGAA</t>
  </si>
  <si>
    <t>TGGCCGGGGACAAGCGC</t>
  </si>
  <si>
    <t>qPCR-gRNA#1-F</t>
  </si>
  <si>
    <t>qPCR-gRNA#1-R</t>
  </si>
  <si>
    <t>qPCR-gRNA#1-P</t>
  </si>
  <si>
    <t>qPCR primers/probe mix for checking editing efficiency at gRNA#1 cut site. Universal for three subgenomes.</t>
  </si>
  <si>
    <t>ATGGGGAACAGAATAGGAGGGA</t>
  </si>
  <si>
    <t>ACGCATCAAACGTACGTTCC</t>
  </si>
  <si>
    <t>GCGCATCAAACGTACGTTCC</t>
  </si>
  <si>
    <t>ACGCATCAAACGTCCATCCC</t>
  </si>
  <si>
    <t>gRNA#10-CAPS-Univ-F</t>
  </si>
  <si>
    <t>gRNA#10-CAPS_sgA-R</t>
  </si>
  <si>
    <t>gRNA#10-CAPS_sgB-R</t>
  </si>
  <si>
    <t>gRNA#10-CAPS_sgD-R</t>
  </si>
  <si>
    <t>Universal forward primer for amplification of TaGW2-gA, B and D fragment around conservative gRNA#10 for CAPS assay.</t>
  </si>
  <si>
    <t>Reverse primer for amplifying TaGW2-gA fragment around conservative gRNA#10 for CAPS assay.</t>
  </si>
  <si>
    <t>Reverse primer for amplifying TaGW2-gB fragment around conservative gRNA#10 for CAPS assay.</t>
  </si>
  <si>
    <t>Reverse primer for amplifying TaGW2-gD fragment around conservative gRNA#10 for CAPS assay.</t>
  </si>
  <si>
    <r>
      <rPr>
        <b/>
        <sz val="11"/>
        <color theme="1"/>
        <rFont val="Calibri"/>
        <family val="2"/>
        <scheme val="minor"/>
      </rPr>
      <t>Supplementary table 1.</t>
    </r>
    <r>
      <rPr>
        <sz val="11"/>
        <color theme="1"/>
        <rFont val="Calibri"/>
        <family val="2"/>
        <scheme val="minor"/>
      </rPr>
      <t xml:space="preserve"> Optimization of the transgene copy number quantification in wheat 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transgenics using ddPCR. Comparison between 10 ng and 350 ng gDNA amounts.</t>
    </r>
  </si>
  <si>
    <r>
      <rPr>
        <b/>
        <sz val="11"/>
        <color theme="1"/>
        <rFont val="Calibri"/>
        <family val="2"/>
        <scheme val="minor"/>
      </rPr>
      <t>Supplementary table 2.</t>
    </r>
    <r>
      <rPr>
        <sz val="11"/>
        <color theme="1"/>
        <rFont val="Calibri"/>
        <family val="2"/>
        <scheme val="minor"/>
      </rPr>
      <t xml:space="preserve"> Optimization of the transgene copy number quantification in wheat T0 transgenics using ddPCR. Comparison between 1 hour versus 12 hours of gDNA digestion.</t>
    </r>
  </si>
  <si>
    <r>
      <rPr>
        <b/>
        <sz val="11"/>
        <color theme="1"/>
        <rFont val="Calibri"/>
        <family val="2"/>
        <scheme val="minor"/>
      </rPr>
      <t>Supplementary table 5.</t>
    </r>
    <r>
      <rPr>
        <sz val="11"/>
        <color theme="1"/>
        <rFont val="Calibri"/>
        <family val="2"/>
        <scheme val="minor"/>
      </rPr>
      <t xml:space="preserve"> Epigenetic profile at the gRNA target regions.</t>
    </r>
  </si>
  <si>
    <r>
      <rPr>
        <b/>
        <sz val="11"/>
        <color theme="1"/>
        <rFont val="Calibri"/>
        <family val="2"/>
        <scheme val="minor"/>
      </rPr>
      <t>Supplementary table 6</t>
    </r>
    <r>
      <rPr>
        <sz val="11"/>
        <color theme="1"/>
        <rFont val="Calibri"/>
        <family val="2"/>
        <scheme val="minor"/>
      </rPr>
      <t>. Primers used in the study.</t>
    </r>
  </si>
  <si>
    <r>
      <rPr>
        <b/>
        <sz val="11"/>
        <color theme="1"/>
        <rFont val="Calibri"/>
        <family val="2"/>
        <scheme val="minor"/>
      </rPr>
      <t>Supplementary table 4.</t>
    </r>
    <r>
      <rPr>
        <sz val="11"/>
        <color theme="1"/>
        <rFont val="Calibri"/>
        <family val="2"/>
        <scheme val="minor"/>
      </rPr>
      <t xml:space="preserve"> Probe-based qPCR analysis of GE events for ten gRNAs in T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wheat transgenics generated using </t>
    </r>
    <r>
      <rPr>
        <i/>
        <sz val="11"/>
        <color theme="1"/>
        <rFont val="Calibri"/>
        <family val="2"/>
        <scheme val="minor"/>
      </rPr>
      <t>Agrobacterium</t>
    </r>
    <r>
      <rPr>
        <sz val="11"/>
        <color theme="1"/>
        <rFont val="Calibri"/>
        <family val="2"/>
        <scheme val="minor"/>
      </rPr>
      <t>-mediated transformation method and the JD633 plasmid.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</si>
</sst>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.25"/>
      <name val="Microsoft Sans Serif"/>
      <family val="2"/>
    </font>
    <font>
      <sz val="11"/>
      <color rgb="FF000000"/>
      <name val="Calibri"/>
      <family val="2"/>
    </font>
    <font>
      <b/>
      <i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medium">
        <color indexed="64"/>
      </left>
      <right style="thin">
        <color theme="2" tint="-0.249977111117893"/>
      </right>
      <top style="medium">
        <color indexed="64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medium">
        <color indexed="64"/>
      </top>
      <bottom style="thin">
        <color theme="2" tint="-0.249977111117893"/>
      </bottom>
      <diagonal/>
    </border>
    <border>
      <left style="thin">
        <color theme="2" tint="-0.249977111117893"/>
      </left>
      <right style="medium">
        <color indexed="64"/>
      </right>
      <top style="medium">
        <color indexed="64"/>
      </top>
      <bottom/>
      <diagonal/>
    </border>
    <border>
      <left style="thin">
        <color theme="2" tint="-0.249977111117893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medium">
        <color indexed="64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medium">
        <color indexed="64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medium">
        <color indexed="64"/>
      </left>
      <right style="thin">
        <color theme="2" tint="-0.249977111117893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2" tint="-0.249977111117893"/>
      </bottom>
      <diagonal/>
    </border>
    <border>
      <left style="medium">
        <color indexed="64"/>
      </left>
      <right/>
      <top style="thin">
        <color theme="2" tint="-0.249977111117893"/>
      </top>
      <bottom style="medium">
        <color indexed="64"/>
      </bottom>
      <diagonal/>
    </border>
    <border>
      <left/>
      <right style="thin">
        <color theme="2" tint="-0.249977111117893"/>
      </right>
      <top style="medium">
        <color indexed="64"/>
      </top>
      <bottom/>
      <diagonal/>
    </border>
    <border>
      <left/>
      <right style="thin">
        <color theme="2" tint="-0.249977111117893"/>
      </right>
      <top/>
      <bottom style="medium">
        <color indexed="64"/>
      </bottom>
      <diagonal/>
    </border>
    <border>
      <left style="thin">
        <color theme="2" tint="-0.249977111117893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>
      <alignment vertical="top"/>
      <protection locked="0"/>
    </xf>
  </cellStyleXfs>
  <cellXfs count="107">
    <xf numFmtId="0" fontId="0" fillId="0" borderId="0" xfId="0"/>
    <xf numFmtId="0" fontId="0" fillId="0" borderId="0" xfId="0" applyAlignment="1">
      <alignment horizontal="left" vertical="center"/>
    </xf>
    <xf numFmtId="4" fontId="3" fillId="0" borderId="0" xfId="0" applyNumberFormat="1" applyFont="1"/>
    <xf numFmtId="4" fontId="3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0" fontId="1" fillId="0" borderId="1" xfId="0" applyFont="1" applyBorder="1" applyAlignment="1">
      <alignment horizontal="left"/>
    </xf>
    <xf numFmtId="2" fontId="0" fillId="0" borderId="1" xfId="0" applyNumberFormat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0" fontId="0" fillId="0" borderId="1" xfId="0" applyBorder="1" applyAlignment="1">
      <alignment vertical="center"/>
    </xf>
    <xf numFmtId="0" fontId="1" fillId="0" borderId="0" xfId="0" applyFont="1"/>
    <xf numFmtId="0" fontId="0" fillId="0" borderId="6" xfId="0" applyBorder="1"/>
    <xf numFmtId="0" fontId="0" fillId="2" borderId="9" xfId="0" applyFill="1" applyBorder="1" applyAlignment="1">
      <alignment vertical="center"/>
    </xf>
    <xf numFmtId="0" fontId="0" fillId="2" borderId="8" xfId="0" applyFill="1" applyBorder="1"/>
    <xf numFmtId="0" fontId="1" fillId="0" borderId="7" xfId="0" applyFont="1" applyBorder="1"/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/>
    <xf numFmtId="0" fontId="0" fillId="0" borderId="2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1" xfId="0" applyBorder="1"/>
    <xf numFmtId="0" fontId="0" fillId="0" borderId="14" xfId="0" applyBorder="1"/>
    <xf numFmtId="0" fontId="0" fillId="0" borderId="16" xfId="0" applyBorder="1"/>
    <xf numFmtId="0" fontId="0" fillId="0" borderId="26" xfId="0" applyBorder="1"/>
    <xf numFmtId="0" fontId="1" fillId="0" borderId="27" xfId="0" applyFont="1" applyBorder="1"/>
    <xf numFmtId="0" fontId="0" fillId="0" borderId="28" xfId="0" applyBorder="1"/>
    <xf numFmtId="0" fontId="0" fillId="0" borderId="29" xfId="0" applyBorder="1"/>
    <xf numFmtId="0" fontId="0" fillId="0" borderId="27" xfId="0" applyBorder="1"/>
    <xf numFmtId="0" fontId="0" fillId="0" borderId="30" xfId="0" applyBorder="1"/>
    <xf numFmtId="0" fontId="8" fillId="0" borderId="1" xfId="0" applyFont="1" applyBorder="1" applyAlignment="1">
      <alignment vertical="center"/>
    </xf>
    <xf numFmtId="11" fontId="0" fillId="0" borderId="1" xfId="0" applyNumberFormat="1" applyBorder="1"/>
    <xf numFmtId="11" fontId="11" fillId="0" borderId="1" xfId="0" applyNumberFormat="1" applyFont="1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9" fillId="0" borderId="32" xfId="0" applyNumberFormat="1" applyFont="1" applyBorder="1"/>
    <xf numFmtId="4" fontId="9" fillId="0" borderId="1" xfId="0" applyNumberFormat="1" applyFont="1" applyBorder="1"/>
    <xf numFmtId="0" fontId="0" fillId="0" borderId="31" xfId="0" applyBorder="1" applyAlignment="1">
      <alignment horizontal="center" vertical="center"/>
    </xf>
    <xf numFmtId="0" fontId="1" fillId="0" borderId="26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2" fontId="0" fillId="0" borderId="0" xfId="0" applyNumberFormat="1"/>
    <xf numFmtId="2" fontId="0" fillId="0" borderId="0" xfId="0" applyNumberFormat="1" applyAlignment="1">
      <alignment vertical="center" wrapText="1"/>
    </xf>
    <xf numFmtId="2" fontId="1" fillId="0" borderId="0" xfId="0" applyNumberFormat="1" applyFont="1"/>
    <xf numFmtId="0" fontId="0" fillId="0" borderId="0" xfId="0" applyAlignment="1">
      <alignment wrapText="1"/>
    </xf>
    <xf numFmtId="0" fontId="0" fillId="0" borderId="33" xfId="0" applyBorder="1" applyAlignment="1">
      <alignment vertical="center"/>
    </xf>
    <xf numFmtId="0" fontId="8" fillId="0" borderId="5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2" borderId="7" xfId="0" applyFill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/>
    <xf numFmtId="0" fontId="0" fillId="0" borderId="1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/>
    <xf numFmtId="0" fontId="0" fillId="2" borderId="40" xfId="0" applyFill="1" applyBorder="1"/>
    <xf numFmtId="0" fontId="0" fillId="0" borderId="41" xfId="0" applyBorder="1" applyAlignment="1">
      <alignment vertical="center"/>
    </xf>
    <xf numFmtId="0" fontId="0" fillId="2" borderId="42" xfId="0" applyFill="1" applyBorder="1"/>
    <xf numFmtId="0" fontId="0" fillId="0" borderId="43" xfId="0" applyBorder="1"/>
    <xf numFmtId="0" fontId="0" fillId="2" borderId="39" xfId="0" applyFill="1" applyBorder="1"/>
    <xf numFmtId="0" fontId="11" fillId="0" borderId="49" xfId="0" applyFont="1" applyBorder="1" applyAlignment="1">
      <alignment vertical="center"/>
    </xf>
    <xf numFmtId="0" fontId="11" fillId="0" borderId="50" xfId="0" applyFont="1" applyBorder="1" applyAlignment="1">
      <alignment vertical="center"/>
    </xf>
    <xf numFmtId="0" fontId="0" fillId="0" borderId="44" xfId="0" applyBorder="1"/>
    <xf numFmtId="0" fontId="0" fillId="0" borderId="45" xfId="0" applyBorder="1"/>
    <xf numFmtId="0" fontId="0" fillId="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0" borderId="34" xfId="0" applyBorder="1" applyAlignment="1">
      <alignment horizontal="center"/>
    </xf>
    <xf numFmtId="0" fontId="0" fillId="0" borderId="19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3" fontId="0" fillId="0" borderId="10" xfId="0" applyNumberFormat="1" applyBorder="1" applyAlignment="1">
      <alignment horizontal="center"/>
    </xf>
    <xf numFmtId="3" fontId="0" fillId="0" borderId="48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6" xfId="0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0" fillId="2" borderId="37" xfId="0" applyFill="1" applyBorder="1" applyAlignment="1">
      <alignment horizontal="center" wrapText="1"/>
    </xf>
    <xf numFmtId="0" fontId="0" fillId="2" borderId="38" xfId="0" applyFill="1" applyBorder="1" applyAlignment="1">
      <alignment horizontal="center" wrapText="1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</cellXfs>
  <cellStyles count="2">
    <cellStyle name="Normal" xfId="0" builtinId="0"/>
    <cellStyle name="Normal 2" xfId="1" xr:uid="{7B5BAA80-03F1-4DD0-9E25-1F04AD5F4E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1EE1-498B-4A34-86BA-73F736863E1E}">
  <dimension ref="A1:L21"/>
  <sheetViews>
    <sheetView tabSelected="1" workbookViewId="0">
      <selection activeCell="A2" sqref="A2"/>
    </sheetView>
  </sheetViews>
  <sheetFormatPr defaultRowHeight="15" x14ac:dyDescent="0.25"/>
  <cols>
    <col min="1" max="1" width="54" customWidth="1"/>
    <col min="4" max="4" width="15.5703125" bestFit="1" customWidth="1"/>
    <col min="5" max="5" width="15.28515625" bestFit="1" customWidth="1"/>
    <col min="7" max="7" width="15.7109375" bestFit="1" customWidth="1"/>
    <col min="8" max="8" width="15.42578125" bestFit="1" customWidth="1"/>
  </cols>
  <sheetData>
    <row r="1" spans="1:12" ht="18" x14ac:dyDescent="0.35">
      <c r="A1" t="s">
        <v>434</v>
      </c>
    </row>
    <row r="2" spans="1:12" x14ac:dyDescent="0.25">
      <c r="A2" s="5" t="s">
        <v>8</v>
      </c>
      <c r="B2" s="86" t="s">
        <v>6</v>
      </c>
      <c r="C2" s="87"/>
      <c r="D2" s="87"/>
      <c r="E2" s="87"/>
      <c r="F2" s="87" t="s">
        <v>7</v>
      </c>
      <c r="G2" s="87"/>
      <c r="H2" s="87"/>
    </row>
    <row r="3" spans="1:12" ht="18" x14ac:dyDescent="0.25">
      <c r="A3" s="5" t="s">
        <v>11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1</v>
      </c>
      <c r="G3" s="5" t="s">
        <v>2</v>
      </c>
      <c r="H3" s="5" t="s">
        <v>3</v>
      </c>
    </row>
    <row r="4" spans="1:12" ht="18" x14ac:dyDescent="0.35">
      <c r="A4" s="42" t="s">
        <v>110</v>
      </c>
      <c r="B4" s="4" t="s">
        <v>4</v>
      </c>
      <c r="C4" s="6">
        <v>3.8096258640289307</v>
      </c>
      <c r="D4" s="6">
        <v>4.0893815809765259</v>
      </c>
      <c r="E4" s="6">
        <v>3.5298701333253475</v>
      </c>
      <c r="F4" s="6">
        <v>2.6028406620025635</v>
      </c>
      <c r="G4" s="6">
        <v>3.0304811812972239</v>
      </c>
      <c r="H4" s="6">
        <v>2.1752003667198188</v>
      </c>
    </row>
    <row r="5" spans="1:12" ht="18" x14ac:dyDescent="0.35">
      <c r="A5" s="42" t="s">
        <v>111</v>
      </c>
      <c r="B5" s="4" t="s">
        <v>4</v>
      </c>
      <c r="C5" s="6">
        <v>16.981664657592773</v>
      </c>
      <c r="D5" s="6">
        <v>18.03456149457206</v>
      </c>
      <c r="E5" s="6">
        <v>15.928768510599481</v>
      </c>
      <c r="F5" s="6">
        <v>20.177822113037109</v>
      </c>
      <c r="G5" s="6">
        <v>23.701240400377952</v>
      </c>
      <c r="H5" s="6">
        <v>16.654403382186533</v>
      </c>
    </row>
    <row r="6" spans="1:12" ht="18" x14ac:dyDescent="0.35">
      <c r="A6" s="42" t="s">
        <v>112</v>
      </c>
      <c r="B6" s="4" t="s">
        <v>4</v>
      </c>
      <c r="C6" s="6">
        <v>11.727686882019043</v>
      </c>
      <c r="D6" s="6">
        <v>12.349143566923107</v>
      </c>
      <c r="E6" s="6">
        <v>11.106229515999967</v>
      </c>
      <c r="F6" s="6">
        <v>11.241015434265137</v>
      </c>
      <c r="G6" s="6">
        <v>12.879699107670653</v>
      </c>
      <c r="H6" s="6">
        <v>9.6023326376218385</v>
      </c>
    </row>
    <row r="7" spans="1:12" ht="18" x14ac:dyDescent="0.35">
      <c r="A7" s="42" t="s">
        <v>113</v>
      </c>
      <c r="B7" s="4" t="s">
        <v>4</v>
      </c>
      <c r="C7" s="6">
        <v>15.556451797485352</v>
      </c>
      <c r="D7" s="6">
        <v>16.325906032844188</v>
      </c>
      <c r="E7" s="6">
        <v>14.786998236180779</v>
      </c>
      <c r="F7" s="6">
        <v>16.751689910888672</v>
      </c>
      <c r="G7" s="6">
        <v>19.840346744857953</v>
      </c>
      <c r="H7" s="6">
        <v>13.663031309966629</v>
      </c>
      <c r="K7" s="3"/>
      <c r="L7" s="3"/>
    </row>
    <row r="8" spans="1:12" ht="18" x14ac:dyDescent="0.35">
      <c r="A8" s="42" t="s">
        <v>114</v>
      </c>
      <c r="B8" s="4" t="s">
        <v>4</v>
      </c>
      <c r="C8" s="6">
        <v>2.7223985195159912</v>
      </c>
      <c r="D8" s="6">
        <v>2.8802986790781118</v>
      </c>
      <c r="E8" s="6">
        <v>2.5644982938477581</v>
      </c>
      <c r="F8" s="6">
        <v>2.6053533554077148</v>
      </c>
      <c r="G8" s="6">
        <v>2.9019136995539832</v>
      </c>
      <c r="H8" s="6">
        <v>2.308792864261763</v>
      </c>
      <c r="K8" s="3"/>
      <c r="L8" s="3"/>
    </row>
    <row r="9" spans="1:12" ht="18" x14ac:dyDescent="0.35">
      <c r="A9" s="42" t="s">
        <v>116</v>
      </c>
      <c r="B9" s="4" t="s">
        <v>4</v>
      </c>
      <c r="C9" s="6">
        <v>14.452705383300781</v>
      </c>
      <c r="D9" s="6">
        <v>15.092450859593136</v>
      </c>
      <c r="E9" s="6">
        <v>13.812959600205804</v>
      </c>
      <c r="F9" s="6">
        <v>15.014863014221191</v>
      </c>
      <c r="G9" s="6">
        <v>17.544911759399469</v>
      </c>
      <c r="H9" s="6">
        <v>12.484813909906107</v>
      </c>
      <c r="K9" s="3"/>
      <c r="L9" s="3"/>
    </row>
    <row r="10" spans="1:12" ht="18" x14ac:dyDescent="0.35">
      <c r="A10" s="42" t="s">
        <v>117</v>
      </c>
      <c r="B10" s="4" t="s">
        <v>4</v>
      </c>
      <c r="C10" s="6">
        <v>12.598544120788574</v>
      </c>
      <c r="D10" s="6">
        <v>13.163816720713509</v>
      </c>
      <c r="E10" s="6">
        <v>12.033270926118295</v>
      </c>
      <c r="F10" s="6">
        <v>12.976304054260254</v>
      </c>
      <c r="G10" s="6">
        <v>14.603468153839877</v>
      </c>
      <c r="H10" s="6">
        <v>11.349139963240333</v>
      </c>
      <c r="K10" s="3"/>
      <c r="L10" s="3"/>
    </row>
    <row r="11" spans="1:12" ht="18" x14ac:dyDescent="0.35">
      <c r="A11" s="42" t="s">
        <v>118</v>
      </c>
      <c r="B11" s="4" t="s">
        <v>4</v>
      </c>
      <c r="C11" s="6">
        <v>13.681949615478516</v>
      </c>
      <c r="D11" s="6">
        <v>14.456076383778262</v>
      </c>
      <c r="E11" s="6">
        <v>12.907823513158613</v>
      </c>
      <c r="F11" s="6">
        <v>14.95778751373291</v>
      </c>
      <c r="G11" s="6">
        <v>17.082342268646908</v>
      </c>
      <c r="H11" s="6">
        <v>12.833232480562907</v>
      </c>
      <c r="K11" s="3"/>
      <c r="L11" s="3"/>
    </row>
    <row r="12" spans="1:12" ht="18" x14ac:dyDescent="0.35">
      <c r="A12" s="42" t="s">
        <v>119</v>
      </c>
      <c r="B12" s="4" t="s">
        <v>4</v>
      </c>
      <c r="C12" s="6">
        <v>2.7985589504241943</v>
      </c>
      <c r="D12" s="6">
        <v>3.0012079168370831</v>
      </c>
      <c r="E12" s="6">
        <v>2.5959097902630828</v>
      </c>
      <c r="F12" s="6">
        <v>2.8763923645019531</v>
      </c>
      <c r="G12" s="6">
        <v>3.2760335893073886</v>
      </c>
      <c r="H12" s="6">
        <v>2.4767512063062176</v>
      </c>
      <c r="K12" s="3"/>
      <c r="L12" s="3"/>
    </row>
    <row r="13" spans="1:12" ht="18" x14ac:dyDescent="0.35">
      <c r="A13" s="42" t="s">
        <v>120</v>
      </c>
      <c r="B13" s="4" t="s">
        <v>4</v>
      </c>
      <c r="C13" s="6">
        <v>15.732064247131348</v>
      </c>
      <c r="D13" s="6">
        <v>16.641763118325112</v>
      </c>
      <c r="E13" s="6">
        <v>14.822365209939456</v>
      </c>
      <c r="F13" s="6">
        <v>16.669153213500977</v>
      </c>
      <c r="G13" s="6">
        <v>18.466980673903564</v>
      </c>
      <c r="H13" s="6">
        <v>14.871326614927767</v>
      </c>
      <c r="K13" s="3"/>
      <c r="L13" s="3"/>
    </row>
    <row r="14" spans="1:12" ht="18" x14ac:dyDescent="0.35">
      <c r="A14" s="42" t="s">
        <v>121</v>
      </c>
      <c r="B14" s="4" t="s">
        <v>4</v>
      </c>
      <c r="C14" s="6">
        <v>13.520922660827637</v>
      </c>
      <c r="D14" s="6">
        <v>14.310159214130563</v>
      </c>
      <c r="E14" s="6">
        <v>12.731685700205743</v>
      </c>
      <c r="F14" s="6">
        <v>12.712994575500488</v>
      </c>
      <c r="G14" s="6">
        <v>15.125054269078655</v>
      </c>
      <c r="H14" s="6">
        <v>10.300934090539512</v>
      </c>
      <c r="K14" s="3"/>
      <c r="L14" s="3"/>
    </row>
    <row r="15" spans="1:12" x14ac:dyDescent="0.25">
      <c r="A15" s="4" t="s">
        <v>5</v>
      </c>
      <c r="B15" s="4" t="s">
        <v>4</v>
      </c>
      <c r="C15" s="6">
        <v>1.5527518466114998E-2</v>
      </c>
      <c r="D15" s="6">
        <v>2.6600732385548671E-2</v>
      </c>
      <c r="E15" s="6">
        <v>4.4543045228517923E-3</v>
      </c>
      <c r="F15" s="6">
        <v>7.4847422540187836E-2</v>
      </c>
      <c r="G15" s="6">
        <v>0.14420582433331475</v>
      </c>
      <c r="H15" s="6">
        <v>5.4890216442064627E-3</v>
      </c>
      <c r="I15" s="2"/>
      <c r="J15" s="2"/>
      <c r="K15" s="3"/>
      <c r="L15" s="3"/>
    </row>
    <row r="16" spans="1:12" x14ac:dyDescent="0.25">
      <c r="G16" s="1"/>
      <c r="H16" s="1"/>
      <c r="I16" s="2"/>
      <c r="J16" s="2"/>
      <c r="K16" s="3"/>
      <c r="L16" s="3"/>
    </row>
    <row r="17" spans="1:12" x14ac:dyDescent="0.25">
      <c r="A17" t="s">
        <v>9</v>
      </c>
      <c r="G17" s="1"/>
      <c r="H17" s="1"/>
      <c r="I17" s="2"/>
      <c r="J17" s="2"/>
      <c r="K17" s="3"/>
      <c r="L17" s="3"/>
    </row>
    <row r="18" spans="1:12" x14ac:dyDescent="0.25">
      <c r="G18" s="1"/>
      <c r="H18" s="1"/>
      <c r="I18" s="2"/>
      <c r="J18" s="2"/>
    </row>
    <row r="19" spans="1:12" x14ac:dyDescent="0.25">
      <c r="A19" s="9" t="s">
        <v>65</v>
      </c>
      <c r="B19" s="8">
        <v>0.99</v>
      </c>
    </row>
    <row r="20" spans="1:12" x14ac:dyDescent="0.25">
      <c r="A20" s="9" t="s">
        <v>106</v>
      </c>
      <c r="B20" s="39">
        <v>1.24E-8</v>
      </c>
    </row>
    <row r="21" spans="1:12" x14ac:dyDescent="0.25">
      <c r="A21" t="s">
        <v>109</v>
      </c>
    </row>
  </sheetData>
  <mergeCells count="2">
    <mergeCell ref="B2:E2"/>
    <mergeCell ref="F2:H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A2575-ED68-4E88-8F42-2B718ACD43CF}">
  <dimension ref="A1:H19"/>
  <sheetViews>
    <sheetView workbookViewId="0">
      <selection activeCell="F23" sqref="F23"/>
    </sheetView>
  </sheetViews>
  <sheetFormatPr defaultRowHeight="15" x14ac:dyDescent="0.25"/>
  <cols>
    <col min="1" max="1" width="48.7109375" customWidth="1"/>
    <col min="2" max="2" width="18.5703125" bestFit="1" customWidth="1"/>
    <col min="4" max="4" width="15.7109375" bestFit="1" customWidth="1"/>
    <col min="5" max="5" width="15.42578125" bestFit="1" customWidth="1"/>
    <col min="7" max="7" width="15.7109375" bestFit="1" customWidth="1"/>
    <col min="8" max="8" width="15.42578125" bestFit="1" customWidth="1"/>
  </cols>
  <sheetData>
    <row r="1" spans="1:8" x14ac:dyDescent="0.25">
      <c r="A1" t="s">
        <v>435</v>
      </c>
    </row>
    <row r="2" spans="1:8" x14ac:dyDescent="0.25">
      <c r="A2" s="5" t="s">
        <v>122</v>
      </c>
      <c r="B2" s="86" t="s">
        <v>123</v>
      </c>
      <c r="C2" s="87"/>
      <c r="D2" s="87"/>
      <c r="E2" s="87"/>
      <c r="F2" s="87" t="s">
        <v>124</v>
      </c>
      <c r="G2" s="87"/>
      <c r="H2" s="87"/>
    </row>
    <row r="3" spans="1:8" ht="18" x14ac:dyDescent="0.25">
      <c r="A3" s="5" t="s">
        <v>11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1</v>
      </c>
      <c r="G3" s="5" t="s">
        <v>2</v>
      </c>
      <c r="H3" s="5" t="s">
        <v>3</v>
      </c>
    </row>
    <row r="4" spans="1:8" ht="18" x14ac:dyDescent="0.25">
      <c r="A4" s="4" t="s">
        <v>112</v>
      </c>
      <c r="B4" s="4" t="s">
        <v>4</v>
      </c>
      <c r="C4" s="46">
        <v>14.321779251098633</v>
      </c>
      <c r="D4" s="46">
        <v>18.21406896956724</v>
      </c>
      <c r="E4" s="46">
        <v>10.429488878655741</v>
      </c>
      <c r="F4" s="46">
        <v>11.241015434265137</v>
      </c>
      <c r="G4" s="46">
        <v>12.879699107670653</v>
      </c>
      <c r="H4" s="46">
        <v>9.6023326376218385</v>
      </c>
    </row>
    <row r="5" spans="1:8" ht="18" x14ac:dyDescent="0.25">
      <c r="A5" s="4" t="s">
        <v>113</v>
      </c>
      <c r="B5" s="4" t="s">
        <v>4</v>
      </c>
      <c r="C5" s="46">
        <v>14.974996566772461</v>
      </c>
      <c r="D5" s="46">
        <v>16.848731925440063</v>
      </c>
      <c r="E5" s="46">
        <v>13.101261278966987</v>
      </c>
      <c r="F5" s="46">
        <v>16.751689910888672</v>
      </c>
      <c r="G5" s="46">
        <v>19.840346744857953</v>
      </c>
      <c r="H5" s="46">
        <v>13.663031309966629</v>
      </c>
    </row>
    <row r="6" spans="1:8" ht="18" x14ac:dyDescent="0.25">
      <c r="A6" s="4" t="s">
        <v>114</v>
      </c>
      <c r="B6" s="4" t="s">
        <v>4</v>
      </c>
      <c r="C6" s="46">
        <v>2.7125098705291748</v>
      </c>
      <c r="D6" s="46">
        <v>3.1526257781885381</v>
      </c>
      <c r="E6" s="46">
        <v>2.272394157802613</v>
      </c>
      <c r="F6" s="46">
        <v>2.6053533554077148</v>
      </c>
      <c r="G6" s="46">
        <v>2.9019136995539832</v>
      </c>
      <c r="H6" s="46">
        <v>2.308792864261763</v>
      </c>
    </row>
    <row r="7" spans="1:8" ht="18" x14ac:dyDescent="0.25">
      <c r="A7" s="4" t="s">
        <v>116</v>
      </c>
      <c r="B7" s="4" t="s">
        <v>4</v>
      </c>
      <c r="C7" s="46">
        <v>13.920462608337402</v>
      </c>
      <c r="D7" s="46">
        <v>16.827834100758263</v>
      </c>
      <c r="E7" s="46">
        <v>11.013090531401041</v>
      </c>
      <c r="F7" s="46">
        <v>15.014863014221191</v>
      </c>
      <c r="G7" s="46">
        <v>17.544911759399469</v>
      </c>
      <c r="H7" s="46">
        <v>12.484813909906107</v>
      </c>
    </row>
    <row r="8" spans="1:8" ht="18" x14ac:dyDescent="0.25">
      <c r="A8" s="4" t="s">
        <v>117</v>
      </c>
      <c r="B8" s="4" t="s">
        <v>4</v>
      </c>
      <c r="C8" s="46">
        <v>12.066678047180176</v>
      </c>
      <c r="D8" s="46">
        <v>13.813934067817051</v>
      </c>
      <c r="E8" s="46">
        <v>10.319422908041304</v>
      </c>
      <c r="F8" s="46">
        <v>12.976304054260254</v>
      </c>
      <c r="G8" s="46">
        <v>14.603468153839877</v>
      </c>
      <c r="H8" s="46">
        <v>11.349139963240333</v>
      </c>
    </row>
    <row r="9" spans="1:8" ht="18" x14ac:dyDescent="0.25">
      <c r="A9" s="4" t="s">
        <v>127</v>
      </c>
      <c r="B9" s="4" t="s">
        <v>4</v>
      </c>
      <c r="C9" s="46">
        <v>17.595653533935547</v>
      </c>
      <c r="D9" s="46">
        <v>21.500571288657365</v>
      </c>
      <c r="E9" s="46">
        <v>13.690737234734879</v>
      </c>
      <c r="F9" s="46">
        <v>15.745070457458496</v>
      </c>
      <c r="G9" s="46">
        <v>18.213574826291008</v>
      </c>
      <c r="H9" s="46">
        <v>13.276566153439198</v>
      </c>
    </row>
    <row r="10" spans="1:8" ht="18" x14ac:dyDescent="0.25">
      <c r="A10" s="4" t="s">
        <v>118</v>
      </c>
      <c r="B10" s="4" t="s">
        <v>4</v>
      </c>
      <c r="C10" s="46">
        <v>12.73155689239502</v>
      </c>
      <c r="D10" s="46">
        <v>15.004330948421511</v>
      </c>
      <c r="E10" s="46">
        <v>10.458782417089449</v>
      </c>
      <c r="F10" s="46">
        <v>14.95778751373291</v>
      </c>
      <c r="G10" s="46">
        <v>17.082342268646908</v>
      </c>
      <c r="H10" s="46">
        <v>12.833232480562907</v>
      </c>
    </row>
    <row r="11" spans="1:8" ht="18" x14ac:dyDescent="0.25">
      <c r="A11" s="4" t="s">
        <v>128</v>
      </c>
      <c r="B11" s="4" t="s">
        <v>4</v>
      </c>
      <c r="C11" s="46">
        <v>2.6796331405639648</v>
      </c>
      <c r="D11" s="46">
        <v>3.2090770710692795</v>
      </c>
      <c r="E11" s="46">
        <v>2.1501890047925856</v>
      </c>
      <c r="F11" s="46">
        <v>2.6637308597564697</v>
      </c>
      <c r="G11" s="46">
        <v>3.0883521760160542</v>
      </c>
      <c r="H11" s="46">
        <v>2.2391095252477977</v>
      </c>
    </row>
    <row r="12" spans="1:8" ht="18" x14ac:dyDescent="0.25">
      <c r="A12" s="4" t="s">
        <v>119</v>
      </c>
      <c r="B12" s="4" t="s">
        <v>4</v>
      </c>
      <c r="C12" s="46">
        <v>2.6251442432403564</v>
      </c>
      <c r="D12" s="46">
        <v>3.1739801959995715</v>
      </c>
      <c r="E12" s="46">
        <v>2.076308282420686</v>
      </c>
      <c r="F12" s="46">
        <v>2.8763923645019531</v>
      </c>
      <c r="G12" s="46">
        <v>3.2760335893073886</v>
      </c>
      <c r="H12" s="46">
        <v>2.4767512063062176</v>
      </c>
    </row>
    <row r="13" spans="1:8" ht="18" x14ac:dyDescent="0.25">
      <c r="A13" s="4" t="s">
        <v>129</v>
      </c>
      <c r="B13" s="4" t="s">
        <v>4</v>
      </c>
      <c r="C13" s="46">
        <v>3.4525434970855713</v>
      </c>
      <c r="D13" s="46">
        <v>4.3195810901531653</v>
      </c>
      <c r="E13" s="46">
        <v>2.5855058506807707</v>
      </c>
      <c r="F13" s="46">
        <v>2.7664868831634521</v>
      </c>
      <c r="G13" s="46">
        <v>3.242315648716664</v>
      </c>
      <c r="H13" s="46">
        <v>2.2906580748926375</v>
      </c>
    </row>
    <row r="14" spans="1:8" x14ac:dyDescent="0.25">
      <c r="A14" s="43" t="s">
        <v>5</v>
      </c>
      <c r="B14" s="43" t="s">
        <v>4</v>
      </c>
      <c r="C14" s="44" t="s">
        <v>10</v>
      </c>
      <c r="D14" s="44" t="s">
        <v>10</v>
      </c>
      <c r="E14" s="44" t="s">
        <v>10</v>
      </c>
      <c r="F14" s="45">
        <v>7.4847422540187836E-2</v>
      </c>
      <c r="G14" s="45">
        <v>0.14420582433331475</v>
      </c>
      <c r="H14" s="45">
        <v>5.4890216442064627E-3</v>
      </c>
    </row>
    <row r="15" spans="1:8" x14ac:dyDescent="0.25">
      <c r="G15" s="1"/>
      <c r="H15" s="1"/>
    </row>
    <row r="16" spans="1:8" x14ac:dyDescent="0.25">
      <c r="A16" t="s">
        <v>9</v>
      </c>
      <c r="G16" s="1"/>
      <c r="H16" s="1"/>
    </row>
    <row r="17" spans="1:8" x14ac:dyDescent="0.25">
      <c r="G17" s="1"/>
      <c r="H17" s="1"/>
    </row>
    <row r="18" spans="1:8" x14ac:dyDescent="0.25">
      <c r="A18" s="9" t="s">
        <v>125</v>
      </c>
      <c r="B18" s="8">
        <v>0.97</v>
      </c>
    </row>
    <row r="19" spans="1:8" x14ac:dyDescent="0.25">
      <c r="A19" s="9" t="s">
        <v>126</v>
      </c>
      <c r="B19" s="40">
        <v>6.9800000000000003E-8</v>
      </c>
    </row>
  </sheetData>
  <mergeCells count="2">
    <mergeCell ref="B2:E2"/>
    <mergeCell ref="F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4BEC5-EAAF-48D5-BA73-C6F367107B9F}">
  <dimension ref="A1:C43"/>
  <sheetViews>
    <sheetView workbookViewId="0">
      <selection activeCell="I12" sqref="I12"/>
    </sheetView>
  </sheetViews>
  <sheetFormatPr defaultRowHeight="15" x14ac:dyDescent="0.25"/>
  <cols>
    <col min="1" max="1" width="53.28515625" bestFit="1" customWidth="1"/>
    <col min="2" max="2" width="30.5703125" bestFit="1" customWidth="1"/>
    <col min="3" max="3" width="11.5703125" bestFit="1" customWidth="1"/>
  </cols>
  <sheetData>
    <row r="1" spans="1:3" ht="18" x14ac:dyDescent="0.35">
      <c r="A1" t="s">
        <v>130</v>
      </c>
    </row>
    <row r="2" spans="1:3" ht="18" x14ac:dyDescent="0.25">
      <c r="A2" s="7" t="s">
        <v>11</v>
      </c>
      <c r="B2" s="11" t="s">
        <v>63</v>
      </c>
      <c r="C2" s="11" t="s">
        <v>64</v>
      </c>
    </row>
    <row r="3" spans="1:3" ht="18" x14ac:dyDescent="0.35">
      <c r="A3" s="42" t="s">
        <v>110</v>
      </c>
      <c r="B3" s="12">
        <v>12.436018333333335</v>
      </c>
      <c r="C3" s="13">
        <v>3.8096258640289307</v>
      </c>
    </row>
    <row r="4" spans="1:3" ht="18" x14ac:dyDescent="0.35">
      <c r="A4" s="42" t="s">
        <v>111</v>
      </c>
      <c r="B4" s="12">
        <v>2.6683749999999997</v>
      </c>
      <c r="C4" s="13">
        <v>16.981664657592773</v>
      </c>
    </row>
    <row r="5" spans="1:3" ht="18" x14ac:dyDescent="0.35">
      <c r="A5" s="42" t="s">
        <v>112</v>
      </c>
      <c r="B5" s="12">
        <v>4.9992169999999998</v>
      </c>
      <c r="C5" s="13">
        <v>11.727686882019043</v>
      </c>
    </row>
    <row r="6" spans="1:3" ht="18" x14ac:dyDescent="0.35">
      <c r="A6" s="42" t="s">
        <v>113</v>
      </c>
      <c r="B6" s="12">
        <v>17.041573666666668</v>
      </c>
      <c r="C6" s="13">
        <v>15.556451797485352</v>
      </c>
    </row>
    <row r="7" spans="1:3" ht="18" x14ac:dyDescent="0.35">
      <c r="A7" s="42" t="s">
        <v>114</v>
      </c>
      <c r="B7" s="12">
        <v>25.247067000000001</v>
      </c>
      <c r="C7" s="13">
        <v>2.7223985195159912</v>
      </c>
    </row>
    <row r="8" spans="1:3" ht="18" x14ac:dyDescent="0.25">
      <c r="A8" s="41" t="s">
        <v>115</v>
      </c>
      <c r="B8" s="12">
        <v>16.655673333333333</v>
      </c>
      <c r="C8" s="13">
        <v>2.7891690731048584</v>
      </c>
    </row>
    <row r="9" spans="1:3" ht="18" x14ac:dyDescent="0.35">
      <c r="A9" s="42" t="s">
        <v>116</v>
      </c>
      <c r="B9" s="12">
        <v>61.648230333333338</v>
      </c>
      <c r="C9" s="13">
        <v>14.452705383300781</v>
      </c>
    </row>
    <row r="10" spans="1:3" ht="18" x14ac:dyDescent="0.35">
      <c r="A10" s="42" t="s">
        <v>117</v>
      </c>
      <c r="B10" s="12">
        <v>58.418243999999994</v>
      </c>
      <c r="C10" s="13">
        <v>12.598544120788574</v>
      </c>
    </row>
    <row r="11" spans="1:3" ht="18" x14ac:dyDescent="0.35">
      <c r="A11" s="42" t="s">
        <v>118</v>
      </c>
      <c r="B11" s="12">
        <v>12.093250666666668</v>
      </c>
      <c r="C11" s="13">
        <v>13.681949615478516</v>
      </c>
    </row>
    <row r="12" spans="1:3" ht="18" x14ac:dyDescent="0.35">
      <c r="A12" s="42" t="s">
        <v>119</v>
      </c>
      <c r="B12" s="12">
        <v>22.437543666666667</v>
      </c>
      <c r="C12" s="13">
        <v>2.7985589504241943</v>
      </c>
    </row>
    <row r="13" spans="1:3" ht="18" x14ac:dyDescent="0.35">
      <c r="A13" s="42" t="s">
        <v>120</v>
      </c>
      <c r="B13" s="12">
        <v>71.844577999999998</v>
      </c>
      <c r="C13" s="13">
        <v>15.732064247131348</v>
      </c>
    </row>
    <row r="14" spans="1:3" ht="18" x14ac:dyDescent="0.35">
      <c r="A14" s="42" t="s">
        <v>121</v>
      </c>
      <c r="B14" s="12">
        <v>61.579503666666675</v>
      </c>
      <c r="C14" s="13">
        <v>13.520922660827637</v>
      </c>
    </row>
    <row r="15" spans="1:3" ht="18" x14ac:dyDescent="0.25">
      <c r="A15" s="7" t="s">
        <v>12</v>
      </c>
      <c r="B15" s="11"/>
      <c r="C15" s="11"/>
    </row>
    <row r="16" spans="1:3" ht="18" x14ac:dyDescent="0.25">
      <c r="A16" s="47" t="s">
        <v>131</v>
      </c>
      <c r="B16" s="12">
        <v>10.373302000000001</v>
      </c>
      <c r="C16" s="13">
        <v>2.8083362579345703</v>
      </c>
    </row>
    <row r="17" spans="1:3" ht="18" x14ac:dyDescent="0.25">
      <c r="A17" s="47" t="s">
        <v>132</v>
      </c>
      <c r="B17" s="12">
        <v>0.24107999999999999</v>
      </c>
      <c r="C17" s="13">
        <v>3.0210909843444824</v>
      </c>
    </row>
    <row r="18" spans="1:3" ht="18" x14ac:dyDescent="0.25">
      <c r="A18" s="47" t="s">
        <v>133</v>
      </c>
      <c r="B18" s="12">
        <v>0.209284</v>
      </c>
      <c r="C18" s="13">
        <v>2.301720142364502</v>
      </c>
    </row>
    <row r="19" spans="1:3" ht="18" x14ac:dyDescent="0.25">
      <c r="A19" s="47" t="s">
        <v>134</v>
      </c>
      <c r="B19" s="12">
        <v>0.136742</v>
      </c>
      <c r="C19" s="13">
        <v>19.966070175170898</v>
      </c>
    </row>
    <row r="20" spans="1:3" ht="18" x14ac:dyDescent="0.25">
      <c r="A20" s="47" t="s">
        <v>135</v>
      </c>
      <c r="B20" s="12">
        <v>0.14055500000000001</v>
      </c>
      <c r="C20" s="13">
        <v>11.579487800598145</v>
      </c>
    </row>
    <row r="21" spans="1:3" ht="18" x14ac:dyDescent="0.25">
      <c r="A21" s="47" t="s">
        <v>136</v>
      </c>
      <c r="B21" s="12">
        <v>4.537852</v>
      </c>
      <c r="C21" s="13">
        <v>5.1591753959655762</v>
      </c>
    </row>
    <row r="22" spans="1:3" ht="18" x14ac:dyDescent="0.25">
      <c r="A22" s="47" t="s">
        <v>137</v>
      </c>
      <c r="B22" s="12">
        <v>3.3541829999999999</v>
      </c>
      <c r="C22" s="13">
        <v>20.729997634887695</v>
      </c>
    </row>
    <row r="23" spans="1:3" ht="18" x14ac:dyDescent="0.25">
      <c r="A23" s="47" t="s">
        <v>138</v>
      </c>
      <c r="B23" s="12">
        <v>6.5275790000000002</v>
      </c>
      <c r="C23" s="13">
        <v>8.9271183013916016</v>
      </c>
    </row>
    <row r="24" spans="1:3" ht="18" x14ac:dyDescent="0.25">
      <c r="A24" s="47" t="s">
        <v>139</v>
      </c>
      <c r="B24" s="12">
        <v>8.4695119999999999</v>
      </c>
      <c r="C24" s="13">
        <v>2.4488916397094727</v>
      </c>
    </row>
    <row r="25" spans="1:3" ht="18" x14ac:dyDescent="0.25">
      <c r="A25" s="47" t="s">
        <v>140</v>
      </c>
      <c r="B25" s="12">
        <v>8.6316500000000005</v>
      </c>
      <c r="C25" s="13">
        <v>3.2719151973724365</v>
      </c>
    </row>
    <row r="26" spans="1:3" ht="18" x14ac:dyDescent="0.25">
      <c r="A26" s="47" t="s">
        <v>141</v>
      </c>
      <c r="B26" s="12">
        <v>1.3702639999999999</v>
      </c>
      <c r="C26" s="13">
        <v>2.3632068634033203</v>
      </c>
    </row>
    <row r="27" spans="1:3" ht="18" x14ac:dyDescent="0.25">
      <c r="A27" s="47" t="s">
        <v>142</v>
      </c>
      <c r="B27" s="12">
        <v>1.474531</v>
      </c>
      <c r="C27" s="13">
        <v>2.3194954395294189</v>
      </c>
    </row>
    <row r="28" spans="1:3" ht="18" x14ac:dyDescent="0.25">
      <c r="A28" s="47" t="s">
        <v>143</v>
      </c>
      <c r="B28" s="12">
        <v>1.020349</v>
      </c>
      <c r="C28" s="13">
        <v>11.441119194030762</v>
      </c>
    </row>
    <row r="29" spans="1:3" ht="18" x14ac:dyDescent="0.25">
      <c r="A29" s="47" t="s">
        <v>144</v>
      </c>
      <c r="B29" s="12">
        <v>89.552673999999996</v>
      </c>
      <c r="C29" s="13">
        <v>13.943183898925781</v>
      </c>
    </row>
    <row r="30" spans="1:3" ht="18" x14ac:dyDescent="0.25">
      <c r="A30" s="47" t="s">
        <v>145</v>
      </c>
      <c r="B30" s="12">
        <v>38.346414000000003</v>
      </c>
      <c r="C30" s="13">
        <v>14.549562454223633</v>
      </c>
    </row>
    <row r="31" spans="1:3" ht="18" x14ac:dyDescent="0.25">
      <c r="A31" s="47" t="s">
        <v>146</v>
      </c>
      <c r="B31" s="12">
        <v>86.355594999999994</v>
      </c>
      <c r="C31" s="13">
        <v>14.789218902587891</v>
      </c>
    </row>
    <row r="32" spans="1:3" ht="18" x14ac:dyDescent="0.25">
      <c r="A32" s="47" t="s">
        <v>147</v>
      </c>
      <c r="B32" s="12">
        <v>0.17713499999999999</v>
      </c>
      <c r="C32" s="13">
        <v>18.204074859619141</v>
      </c>
    </row>
    <row r="33" spans="1:3" ht="18" x14ac:dyDescent="0.25">
      <c r="A33" s="47" t="s">
        <v>148</v>
      </c>
      <c r="B33" s="12">
        <v>10.180555</v>
      </c>
      <c r="C33" s="13">
        <v>9.3214340209960938</v>
      </c>
    </row>
    <row r="34" spans="1:3" ht="18" x14ac:dyDescent="0.25">
      <c r="A34" s="47" t="s">
        <v>149</v>
      </c>
      <c r="B34" s="12">
        <v>21.911446999999999</v>
      </c>
      <c r="C34" s="13">
        <v>5.8809828758239746</v>
      </c>
    </row>
    <row r="35" spans="1:3" ht="18" x14ac:dyDescent="0.25">
      <c r="A35" s="47" t="s">
        <v>150</v>
      </c>
      <c r="B35" s="12">
        <v>7.4400779999999997</v>
      </c>
      <c r="C35" s="13">
        <v>3.7524189949035645</v>
      </c>
    </row>
    <row r="36" spans="1:3" ht="18" x14ac:dyDescent="0.25">
      <c r="A36" s="47" t="s">
        <v>151</v>
      </c>
      <c r="B36" s="12">
        <v>0.169348</v>
      </c>
      <c r="C36" s="13">
        <v>6.4800820350646973</v>
      </c>
    </row>
    <row r="37" spans="1:3" ht="18" x14ac:dyDescent="0.25">
      <c r="A37" s="47" t="s">
        <v>152</v>
      </c>
      <c r="B37" s="12">
        <v>0.16999800000000001</v>
      </c>
      <c r="C37" s="13">
        <v>13.843498229980469</v>
      </c>
    </row>
    <row r="38" spans="1:3" ht="18" x14ac:dyDescent="0.25">
      <c r="A38" s="47" t="s">
        <v>153</v>
      </c>
      <c r="B38" s="12">
        <v>7.1096999999999994E-2</v>
      </c>
      <c r="C38" s="13">
        <v>11.149012565612793</v>
      </c>
    </row>
    <row r="39" spans="1:3" ht="18" x14ac:dyDescent="0.25">
      <c r="A39" s="47" t="s">
        <v>154</v>
      </c>
      <c r="B39" s="12">
        <v>0.34957199999999999</v>
      </c>
      <c r="C39" s="13">
        <v>13.898977279663086</v>
      </c>
    </row>
    <row r="42" spans="1:3" ht="18" x14ac:dyDescent="0.35">
      <c r="A42" s="9" t="s">
        <v>107</v>
      </c>
      <c r="B42" s="10">
        <v>0.31</v>
      </c>
    </row>
    <row r="43" spans="1:3" ht="18" x14ac:dyDescent="0.35">
      <c r="A43" s="9" t="s">
        <v>108</v>
      </c>
      <c r="B43" s="10">
        <v>0.24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6CE80-2CFA-4920-A24C-E76B7A1C690B}">
  <dimension ref="A1:G77"/>
  <sheetViews>
    <sheetView workbookViewId="0"/>
  </sheetViews>
  <sheetFormatPr defaultRowHeight="15" x14ac:dyDescent="0.25"/>
  <cols>
    <col min="2" max="2" width="14.140625" bestFit="1" customWidth="1"/>
    <col min="3" max="3" width="16.140625" bestFit="1" customWidth="1"/>
    <col min="4" max="4" width="20" bestFit="1" customWidth="1"/>
    <col min="5" max="5" width="27.7109375" bestFit="1" customWidth="1"/>
  </cols>
  <sheetData>
    <row r="1" spans="1:7" ht="18" x14ac:dyDescent="0.35">
      <c r="A1" t="s">
        <v>438</v>
      </c>
    </row>
    <row r="2" spans="1:7" ht="18" x14ac:dyDescent="0.35">
      <c r="A2" s="15" t="s">
        <v>66</v>
      </c>
      <c r="B2" s="15" t="s">
        <v>67</v>
      </c>
      <c r="C2" s="15" t="s">
        <v>328</v>
      </c>
      <c r="D2" s="15" t="s">
        <v>329</v>
      </c>
      <c r="E2" s="15" t="s">
        <v>330</v>
      </c>
      <c r="F2" s="15" t="s">
        <v>331</v>
      </c>
      <c r="G2" s="15"/>
    </row>
    <row r="3" spans="1:7" ht="18" x14ac:dyDescent="0.35">
      <c r="A3" t="s">
        <v>156</v>
      </c>
      <c r="B3" t="s">
        <v>263</v>
      </c>
      <c r="C3" s="52">
        <v>0.35548999999999997</v>
      </c>
      <c r="D3" s="52">
        <v>0.24737999999999999</v>
      </c>
      <c r="E3" s="52">
        <f>C3/2.41561</f>
        <v>0.14716365638492968</v>
      </c>
      <c r="F3" s="52">
        <f>1/E3</f>
        <v>6.79515598188416</v>
      </c>
      <c r="G3" s="52"/>
    </row>
    <row r="4" spans="1:7" ht="18" x14ac:dyDescent="0.35">
      <c r="A4" t="s">
        <v>156</v>
      </c>
      <c r="B4" t="s">
        <v>264</v>
      </c>
      <c r="C4" s="52">
        <v>1.8999699999999999</v>
      </c>
      <c r="D4" s="52">
        <v>7.5759999999999994E-2</v>
      </c>
      <c r="E4" s="52">
        <f t="shared" ref="E4:E7" si="0">C4/2.41561</f>
        <v>0.7865383898890963</v>
      </c>
      <c r="F4" s="52">
        <f t="shared" ref="F4:F67" si="1">1/E4</f>
        <v>1.271393758848824</v>
      </c>
      <c r="G4" s="52"/>
    </row>
    <row r="5" spans="1:7" ht="18" x14ac:dyDescent="0.35">
      <c r="A5" t="s">
        <v>156</v>
      </c>
      <c r="B5" t="s">
        <v>265</v>
      </c>
      <c r="C5" s="52">
        <v>2.1297999999999999</v>
      </c>
      <c r="D5" s="52">
        <v>0.31570999999999999</v>
      </c>
      <c r="E5" s="52">
        <f t="shared" si="0"/>
        <v>0.88168205960399226</v>
      </c>
      <c r="F5" s="52">
        <f t="shared" si="1"/>
        <v>1.1341956991266786</v>
      </c>
      <c r="G5" s="52"/>
    </row>
    <row r="6" spans="1:7" ht="18" x14ac:dyDescent="0.35">
      <c r="A6" t="s">
        <v>156</v>
      </c>
      <c r="B6" t="s">
        <v>266</v>
      </c>
      <c r="C6" s="52">
        <v>0.98428000000000004</v>
      </c>
      <c r="D6" s="52">
        <v>0.28049000000000002</v>
      </c>
      <c r="E6" s="52">
        <f t="shared" si="0"/>
        <v>0.40746643704902696</v>
      </c>
      <c r="F6" s="52">
        <f t="shared" si="1"/>
        <v>2.4541898646726539</v>
      </c>
      <c r="G6" s="52"/>
    </row>
    <row r="7" spans="1:7" x14ac:dyDescent="0.25">
      <c r="A7" t="s">
        <v>156</v>
      </c>
      <c r="B7" t="s">
        <v>68</v>
      </c>
      <c r="C7" s="52">
        <v>2.41561</v>
      </c>
      <c r="D7" s="52">
        <v>0.14688000000000001</v>
      </c>
      <c r="E7" s="52">
        <f t="shared" si="0"/>
        <v>1</v>
      </c>
      <c r="F7" s="52">
        <f t="shared" si="1"/>
        <v>1</v>
      </c>
      <c r="G7" s="52"/>
    </row>
    <row r="8" spans="1:7" ht="18" x14ac:dyDescent="0.35">
      <c r="A8" t="s">
        <v>262</v>
      </c>
      <c r="B8" t="s">
        <v>267</v>
      </c>
      <c r="C8" s="53">
        <v>1.04505</v>
      </c>
      <c r="D8" s="53">
        <v>0.16758999999999999</v>
      </c>
      <c r="E8" s="52">
        <f>C8/1.19758</f>
        <v>0.87263481354064021</v>
      </c>
      <c r="F8" s="52">
        <f t="shared" si="1"/>
        <v>1.1459547390077032</v>
      </c>
      <c r="G8" s="52"/>
    </row>
    <row r="9" spans="1:7" ht="18" x14ac:dyDescent="0.35">
      <c r="A9" t="s">
        <v>262</v>
      </c>
      <c r="B9" t="s">
        <v>268</v>
      </c>
      <c r="C9" s="53">
        <v>0.92122000000000004</v>
      </c>
      <c r="D9" s="53">
        <v>0.27472000000000002</v>
      </c>
      <c r="E9" s="52">
        <f t="shared" ref="E9:E18" si="2">C9/1.19758</f>
        <v>0.76923462315669933</v>
      </c>
      <c r="F9" s="52">
        <f t="shared" si="1"/>
        <v>1.2999934868978094</v>
      </c>
      <c r="G9" s="52"/>
    </row>
    <row r="10" spans="1:7" ht="18" x14ac:dyDescent="0.35">
      <c r="A10" t="s">
        <v>262</v>
      </c>
      <c r="B10" t="s">
        <v>269</v>
      </c>
      <c r="C10" s="52">
        <v>0.82655999999999996</v>
      </c>
      <c r="D10" s="52">
        <v>4.3900000000000002E-2</v>
      </c>
      <c r="E10" s="52">
        <f t="shared" si="2"/>
        <v>0.69019188697206024</v>
      </c>
      <c r="F10" s="52">
        <f t="shared" si="1"/>
        <v>1.4488724351529232</v>
      </c>
      <c r="G10" s="52"/>
    </row>
    <row r="11" spans="1:7" ht="18" x14ac:dyDescent="0.35">
      <c r="A11" t="s">
        <v>262</v>
      </c>
      <c r="B11" t="s">
        <v>270</v>
      </c>
      <c r="C11" s="52">
        <v>0.72194999999999998</v>
      </c>
      <c r="D11" s="52">
        <v>4.0129999999999999E-2</v>
      </c>
      <c r="E11" s="52">
        <f t="shared" si="2"/>
        <v>0.60284072880308615</v>
      </c>
      <c r="F11" s="52">
        <f t="shared" si="1"/>
        <v>1.6588129371840157</v>
      </c>
      <c r="G11" s="52"/>
    </row>
    <row r="12" spans="1:7" ht="18" x14ac:dyDescent="0.35">
      <c r="A12" t="s">
        <v>262</v>
      </c>
      <c r="B12" t="s">
        <v>271</v>
      </c>
      <c r="C12" s="52">
        <v>0.87697999999999998</v>
      </c>
      <c r="D12" s="52">
        <v>0.11093</v>
      </c>
      <c r="E12" s="52">
        <f t="shared" si="2"/>
        <v>0.73229345847459038</v>
      </c>
      <c r="F12" s="52">
        <f t="shared" si="1"/>
        <v>1.365572761066387</v>
      </c>
      <c r="G12" s="52"/>
    </row>
    <row r="13" spans="1:7" ht="18" x14ac:dyDescent="0.35">
      <c r="A13" t="s">
        <v>262</v>
      </c>
      <c r="B13" t="s">
        <v>272</v>
      </c>
      <c r="C13" s="52">
        <v>0.94332000000000005</v>
      </c>
      <c r="D13" s="52">
        <v>7.0860000000000006E-2</v>
      </c>
      <c r="E13" s="52">
        <f t="shared" si="2"/>
        <v>0.78768850515205668</v>
      </c>
      <c r="F13" s="52">
        <f t="shared" si="1"/>
        <v>1.2695373786201924</v>
      </c>
      <c r="G13" s="52"/>
    </row>
    <row r="14" spans="1:7" ht="18" x14ac:dyDescent="0.35">
      <c r="A14" t="s">
        <v>262</v>
      </c>
      <c r="B14" t="s">
        <v>273</v>
      </c>
      <c r="C14" s="52">
        <v>1</v>
      </c>
      <c r="D14" s="52">
        <v>3.7990000000000003E-2</v>
      </c>
      <c r="E14" s="52">
        <f t="shared" si="2"/>
        <v>0.83501728485779647</v>
      </c>
      <c r="F14" s="52">
        <f t="shared" si="1"/>
        <v>1.1975800000000001</v>
      </c>
      <c r="G14" s="52"/>
    </row>
    <row r="15" spans="1:7" ht="18" x14ac:dyDescent="0.35">
      <c r="A15" t="s">
        <v>262</v>
      </c>
      <c r="B15" t="s">
        <v>274</v>
      </c>
      <c r="C15" s="52">
        <v>0.77361000000000002</v>
      </c>
      <c r="D15" s="52">
        <v>5.2089999999999997E-2</v>
      </c>
      <c r="E15" s="52">
        <f t="shared" si="2"/>
        <v>0.64597772173883994</v>
      </c>
      <c r="F15" s="52">
        <f t="shared" si="1"/>
        <v>1.5480410025723557</v>
      </c>
      <c r="G15" s="52"/>
    </row>
    <row r="16" spans="1:7" ht="18" x14ac:dyDescent="0.35">
      <c r="A16" t="s">
        <v>262</v>
      </c>
      <c r="B16" t="s">
        <v>275</v>
      </c>
      <c r="C16" s="52">
        <v>0.50758999999999999</v>
      </c>
      <c r="D16" s="52">
        <v>2.2270000000000002E-2</v>
      </c>
      <c r="E16" s="52">
        <f t="shared" si="2"/>
        <v>0.42384642362096892</v>
      </c>
      <c r="F16" s="52">
        <f t="shared" si="1"/>
        <v>2.3593451407632147</v>
      </c>
      <c r="G16" s="52"/>
    </row>
    <row r="17" spans="1:7" ht="18" x14ac:dyDescent="0.35">
      <c r="A17" t="s">
        <v>262</v>
      </c>
      <c r="B17" t="s">
        <v>276</v>
      </c>
      <c r="C17" s="52">
        <v>0.44890000000000002</v>
      </c>
      <c r="D17" s="52">
        <v>0.16522999999999999</v>
      </c>
      <c r="E17" s="52">
        <f t="shared" si="2"/>
        <v>0.37483925917266486</v>
      </c>
      <c r="F17" s="52">
        <f t="shared" si="1"/>
        <v>2.6678102027177544</v>
      </c>
      <c r="G17" s="52"/>
    </row>
    <row r="18" spans="1:7" x14ac:dyDescent="0.25">
      <c r="A18" t="s">
        <v>262</v>
      </c>
      <c r="B18" t="s">
        <v>68</v>
      </c>
      <c r="C18" s="52">
        <v>1.1975800000000001</v>
      </c>
      <c r="D18" s="52">
        <v>0.39923999999999998</v>
      </c>
      <c r="E18" s="52">
        <f t="shared" si="2"/>
        <v>1</v>
      </c>
      <c r="F18" s="52">
        <f t="shared" si="1"/>
        <v>1</v>
      </c>
      <c r="G18" s="52"/>
    </row>
    <row r="19" spans="1:7" ht="18" x14ac:dyDescent="0.35">
      <c r="A19" t="s">
        <v>157</v>
      </c>
      <c r="B19" t="s">
        <v>277</v>
      </c>
      <c r="C19" s="52">
        <v>1.3198099999999999</v>
      </c>
      <c r="D19" s="52">
        <v>0.1963</v>
      </c>
      <c r="E19" s="52">
        <f>C19/1.30239</f>
        <v>1.0133754098234784</v>
      </c>
      <c r="F19" s="52">
        <f t="shared" si="1"/>
        <v>0.9868011304657488</v>
      </c>
      <c r="G19" s="52"/>
    </row>
    <row r="20" spans="1:7" ht="18" x14ac:dyDescent="0.35">
      <c r="A20" t="s">
        <v>157</v>
      </c>
      <c r="B20" t="s">
        <v>278</v>
      </c>
      <c r="C20" s="52">
        <v>1.04627</v>
      </c>
      <c r="D20" s="52">
        <v>8.8099999999999998E-2</v>
      </c>
      <c r="E20" s="52">
        <f t="shared" ref="E20:E24" si="3">C20/1.30239</f>
        <v>0.80334615591335934</v>
      </c>
      <c r="F20" s="52">
        <f t="shared" si="1"/>
        <v>1.2447934089670925</v>
      </c>
      <c r="G20" s="52"/>
    </row>
    <row r="21" spans="1:7" ht="18" x14ac:dyDescent="0.35">
      <c r="A21" t="s">
        <v>157</v>
      </c>
      <c r="B21" t="s">
        <v>279</v>
      </c>
      <c r="C21" s="52">
        <v>1.32158</v>
      </c>
      <c r="D21" s="52">
        <v>6.9779999999999995E-2</v>
      </c>
      <c r="E21" s="52">
        <f t="shared" si="3"/>
        <v>1.0147344497423967</v>
      </c>
      <c r="F21" s="52">
        <f t="shared" si="1"/>
        <v>0.98547950180844135</v>
      </c>
      <c r="G21" s="52"/>
    </row>
    <row r="22" spans="1:7" ht="18" x14ac:dyDescent="0.35">
      <c r="A22" t="s">
        <v>157</v>
      </c>
      <c r="B22" t="s">
        <v>280</v>
      </c>
      <c r="C22" s="52">
        <v>0.77537999999999996</v>
      </c>
      <c r="D22" s="52">
        <v>5.2339999999999998E-2</v>
      </c>
      <c r="E22" s="52">
        <f t="shared" si="3"/>
        <v>0.59535162278580145</v>
      </c>
      <c r="F22" s="52">
        <f t="shared" si="1"/>
        <v>1.6796796409502439</v>
      </c>
      <c r="G22" s="52"/>
    </row>
    <row r="23" spans="1:7" ht="18" x14ac:dyDescent="0.35">
      <c r="A23" t="s">
        <v>157</v>
      </c>
      <c r="B23" t="s">
        <v>281</v>
      </c>
      <c r="C23" s="52">
        <v>0.84606999999999999</v>
      </c>
      <c r="D23" s="52">
        <v>0.15745000000000001</v>
      </c>
      <c r="E23" s="52">
        <f t="shared" si="3"/>
        <v>0.64962875943457798</v>
      </c>
      <c r="F23" s="52">
        <f t="shared" si="1"/>
        <v>1.5393407164891793</v>
      </c>
      <c r="G23" s="52"/>
    </row>
    <row r="24" spans="1:7" x14ac:dyDescent="0.25">
      <c r="A24" t="s">
        <v>157</v>
      </c>
      <c r="B24" t="s">
        <v>68</v>
      </c>
      <c r="C24" s="52">
        <v>1.3023899999999999</v>
      </c>
      <c r="D24" s="52">
        <v>2.596E-2</v>
      </c>
      <c r="E24" s="52">
        <f t="shared" si="3"/>
        <v>1</v>
      </c>
      <c r="F24" s="52">
        <f t="shared" si="1"/>
        <v>1</v>
      </c>
      <c r="G24" s="52"/>
    </row>
    <row r="25" spans="1:7" ht="18" x14ac:dyDescent="0.35">
      <c r="A25" t="s">
        <v>158</v>
      </c>
      <c r="B25" t="s">
        <v>282</v>
      </c>
      <c r="C25" s="52">
        <v>1.0632600000000001</v>
      </c>
      <c r="D25" s="52">
        <v>0.13741</v>
      </c>
      <c r="E25" s="52">
        <f>C25/1.30803</f>
        <v>0.81287126442054092</v>
      </c>
      <c r="F25" s="52">
        <f t="shared" si="1"/>
        <v>1.2302070989221825</v>
      </c>
      <c r="G25" s="52"/>
    </row>
    <row r="26" spans="1:7" ht="18" x14ac:dyDescent="0.35">
      <c r="A26" t="s">
        <v>158</v>
      </c>
      <c r="B26" t="s">
        <v>283</v>
      </c>
      <c r="C26" s="52">
        <v>0.89786999999999995</v>
      </c>
      <c r="D26" s="52">
        <v>0.15432999999999999</v>
      </c>
      <c r="E26" s="52">
        <f t="shared" ref="E26:E35" si="4">C26/1.30803</f>
        <v>0.68642921033921234</v>
      </c>
      <c r="F26" s="52">
        <f t="shared" si="1"/>
        <v>1.4568144608907749</v>
      </c>
      <c r="G26" s="52"/>
    </row>
    <row r="27" spans="1:7" ht="18" x14ac:dyDescent="0.35">
      <c r="A27" t="s">
        <v>158</v>
      </c>
      <c r="B27" t="s">
        <v>284</v>
      </c>
      <c r="C27" s="52">
        <v>1.11911</v>
      </c>
      <c r="D27" s="52">
        <v>7.1809999999999999E-2</v>
      </c>
      <c r="E27" s="52">
        <f t="shared" si="4"/>
        <v>0.85556906187166959</v>
      </c>
      <c r="F27" s="52">
        <f t="shared" si="1"/>
        <v>1.1688127172485279</v>
      </c>
      <c r="G27" s="52"/>
    </row>
    <row r="28" spans="1:7" ht="18" x14ac:dyDescent="0.35">
      <c r="A28" t="s">
        <v>158</v>
      </c>
      <c r="B28" t="s">
        <v>285</v>
      </c>
      <c r="C28" s="52">
        <v>1</v>
      </c>
      <c r="D28" s="52">
        <v>0.12998000000000001</v>
      </c>
      <c r="E28" s="52">
        <f t="shared" si="4"/>
        <v>0.764508459286102</v>
      </c>
      <c r="F28" s="52">
        <f t="shared" si="1"/>
        <v>1.30803</v>
      </c>
      <c r="G28" s="52"/>
    </row>
    <row r="29" spans="1:7" ht="18" x14ac:dyDescent="0.35">
      <c r="A29" t="s">
        <v>158</v>
      </c>
      <c r="B29" t="s">
        <v>286</v>
      </c>
      <c r="C29" s="52">
        <v>1.0278799999999999</v>
      </c>
      <c r="D29" s="52">
        <v>0.22112000000000001</v>
      </c>
      <c r="E29" s="52">
        <f t="shared" si="4"/>
        <v>0.78582295513099842</v>
      </c>
      <c r="F29" s="52">
        <f t="shared" si="1"/>
        <v>1.272551270576332</v>
      </c>
      <c r="G29" s="52"/>
    </row>
    <row r="30" spans="1:7" ht="18" x14ac:dyDescent="0.35">
      <c r="A30" t="s">
        <v>158</v>
      </c>
      <c r="B30" t="s">
        <v>287</v>
      </c>
      <c r="C30" s="52">
        <v>1.1115299999999999</v>
      </c>
      <c r="D30" s="52">
        <v>0.23105000000000001</v>
      </c>
      <c r="E30" s="52">
        <f t="shared" si="4"/>
        <v>0.84977408775028085</v>
      </c>
      <c r="F30" s="52">
        <f t="shared" si="1"/>
        <v>1.1767833526760412</v>
      </c>
      <c r="G30" s="52"/>
    </row>
    <row r="31" spans="1:7" ht="18" x14ac:dyDescent="0.35">
      <c r="A31" t="s">
        <v>158</v>
      </c>
      <c r="B31" t="s">
        <v>288</v>
      </c>
      <c r="C31" s="52">
        <v>0.74280999999999997</v>
      </c>
      <c r="D31" s="52">
        <v>6.905E-2</v>
      </c>
      <c r="E31" s="52">
        <f t="shared" si="4"/>
        <v>0.56788452864230943</v>
      </c>
      <c r="F31" s="52">
        <f t="shared" si="1"/>
        <v>1.7609213661636218</v>
      </c>
      <c r="G31" s="52"/>
    </row>
    <row r="32" spans="1:7" ht="18" x14ac:dyDescent="0.35">
      <c r="A32" t="s">
        <v>158</v>
      </c>
      <c r="B32" t="s">
        <v>289</v>
      </c>
      <c r="C32" s="52">
        <v>0.18323</v>
      </c>
      <c r="D32" s="52">
        <v>1.2930000000000001E-2</v>
      </c>
      <c r="E32" s="52">
        <f t="shared" si="4"/>
        <v>0.14008088499499247</v>
      </c>
      <c r="F32" s="52">
        <f t="shared" si="1"/>
        <v>7.1387327402717897</v>
      </c>
      <c r="G32" s="52"/>
    </row>
    <row r="33" spans="1:7" ht="18" x14ac:dyDescent="0.35">
      <c r="A33" t="s">
        <v>158</v>
      </c>
      <c r="B33" t="s">
        <v>290</v>
      </c>
      <c r="C33" s="52">
        <v>0.99156999999999995</v>
      </c>
      <c r="D33" s="52">
        <v>6.744E-2</v>
      </c>
      <c r="E33" s="52">
        <f t="shared" si="4"/>
        <v>0.7580636529743201</v>
      </c>
      <c r="F33" s="52">
        <f t="shared" si="1"/>
        <v>1.3191504381939754</v>
      </c>
      <c r="G33" s="52"/>
    </row>
    <row r="34" spans="1:7" ht="18" x14ac:dyDescent="0.35">
      <c r="A34" t="s">
        <v>158</v>
      </c>
      <c r="B34" t="s">
        <v>291</v>
      </c>
      <c r="C34" s="52">
        <v>1.25617</v>
      </c>
      <c r="D34" s="52">
        <v>8.0350000000000005E-2</v>
      </c>
      <c r="E34" s="52">
        <f t="shared" si="4"/>
        <v>0.9603525913014227</v>
      </c>
      <c r="F34" s="52">
        <f t="shared" si="1"/>
        <v>1.041284221084726</v>
      </c>
      <c r="G34" s="52"/>
    </row>
    <row r="35" spans="1:7" x14ac:dyDescent="0.25">
      <c r="A35" t="s">
        <v>158</v>
      </c>
      <c r="B35" t="s">
        <v>68</v>
      </c>
      <c r="C35" s="52">
        <v>1.30803</v>
      </c>
      <c r="D35" s="52">
        <v>7.1879999999999999E-2</v>
      </c>
      <c r="E35" s="52">
        <f t="shared" si="4"/>
        <v>1</v>
      </c>
      <c r="F35" s="52">
        <f t="shared" si="1"/>
        <v>1</v>
      </c>
      <c r="G35" s="52"/>
    </row>
    <row r="36" spans="1:7" ht="18" x14ac:dyDescent="0.35">
      <c r="A36" t="s">
        <v>159</v>
      </c>
      <c r="B36" t="s">
        <v>292</v>
      </c>
      <c r="C36" s="53">
        <v>1.0020800000000001</v>
      </c>
      <c r="D36" s="53">
        <v>0.20580000000000001</v>
      </c>
      <c r="E36" s="52">
        <f>C36/1.11655</f>
        <v>0.89747884107294806</v>
      </c>
      <c r="F36" s="52">
        <f t="shared" si="1"/>
        <v>1.1142323966150405</v>
      </c>
      <c r="G36" s="52"/>
    </row>
    <row r="37" spans="1:7" ht="18" x14ac:dyDescent="0.35">
      <c r="A37" t="s">
        <v>159</v>
      </c>
      <c r="B37" t="s">
        <v>293</v>
      </c>
      <c r="C37" s="52">
        <v>0.77585999999999999</v>
      </c>
      <c r="D37" s="52">
        <v>0.28044999999999998</v>
      </c>
      <c r="E37" s="52">
        <f t="shared" ref="E37:E42" si="5">C37/1.11655</f>
        <v>0.69487259862970763</v>
      </c>
      <c r="F37" s="52">
        <f t="shared" si="1"/>
        <v>1.4391127265228263</v>
      </c>
      <c r="G37" s="52"/>
    </row>
    <row r="38" spans="1:7" ht="18" x14ac:dyDescent="0.35">
      <c r="A38" t="s">
        <v>159</v>
      </c>
      <c r="B38" t="s">
        <v>294</v>
      </c>
      <c r="C38" s="52">
        <v>0.81754000000000004</v>
      </c>
      <c r="D38" s="52">
        <v>0.28576000000000001</v>
      </c>
      <c r="E38" s="52">
        <f t="shared" si="5"/>
        <v>0.73220187183735619</v>
      </c>
      <c r="F38" s="52">
        <f t="shared" si="1"/>
        <v>1.3657435721799545</v>
      </c>
      <c r="G38" s="52"/>
    </row>
    <row r="39" spans="1:7" ht="18" x14ac:dyDescent="0.35">
      <c r="A39" t="s">
        <v>159</v>
      </c>
      <c r="B39" t="s">
        <v>295</v>
      </c>
      <c r="C39" s="52">
        <v>0.66873000000000005</v>
      </c>
      <c r="D39" s="52">
        <v>4.6269999999999999E-2</v>
      </c>
      <c r="E39" s="52">
        <f t="shared" si="5"/>
        <v>0.59892526084814834</v>
      </c>
      <c r="F39" s="52">
        <f t="shared" si="1"/>
        <v>1.6696574103150748</v>
      </c>
      <c r="G39" s="52"/>
    </row>
    <row r="40" spans="1:7" ht="18" x14ac:dyDescent="0.35">
      <c r="A40" t="s">
        <v>159</v>
      </c>
      <c r="B40" t="s">
        <v>296</v>
      </c>
      <c r="C40" s="52">
        <v>0.91678000000000004</v>
      </c>
      <c r="D40" s="52">
        <v>0.18196999999999999</v>
      </c>
      <c r="E40" s="52">
        <f t="shared" si="5"/>
        <v>0.82108279969549069</v>
      </c>
      <c r="F40" s="52">
        <f t="shared" si="1"/>
        <v>1.2179039682366541</v>
      </c>
      <c r="G40" s="52"/>
    </row>
    <row r="41" spans="1:7" ht="18" x14ac:dyDescent="0.35">
      <c r="A41" t="s">
        <v>159</v>
      </c>
      <c r="B41" t="s">
        <v>297</v>
      </c>
      <c r="C41" s="52">
        <v>0.70799999999999996</v>
      </c>
      <c r="D41" s="52">
        <v>0.12280000000000001</v>
      </c>
      <c r="E41" s="52">
        <f t="shared" si="5"/>
        <v>0.63409609959249469</v>
      </c>
      <c r="F41" s="52">
        <f t="shared" si="1"/>
        <v>1.5770480225988701</v>
      </c>
      <c r="G41" s="52"/>
    </row>
    <row r="42" spans="1:7" x14ac:dyDescent="0.25">
      <c r="A42" t="s">
        <v>159</v>
      </c>
      <c r="B42" t="s">
        <v>68</v>
      </c>
      <c r="C42" s="52">
        <v>1.1165499999999999</v>
      </c>
      <c r="D42" s="52">
        <v>0.12043</v>
      </c>
      <c r="E42" s="52">
        <f t="shared" si="5"/>
        <v>1</v>
      </c>
      <c r="F42" s="52">
        <f t="shared" si="1"/>
        <v>1</v>
      </c>
      <c r="G42" s="52"/>
    </row>
    <row r="43" spans="1:7" ht="18" x14ac:dyDescent="0.35">
      <c r="A43" t="s">
        <v>160</v>
      </c>
      <c r="B43" t="s">
        <v>298</v>
      </c>
      <c r="C43" s="52">
        <v>0.80969999999999998</v>
      </c>
      <c r="D43" s="52">
        <v>6.8400000000000002E-2</v>
      </c>
      <c r="E43" s="52">
        <f>C43/1.3583</f>
        <v>0.59611278804387835</v>
      </c>
      <c r="F43" s="52">
        <f t="shared" si="1"/>
        <v>1.6775348894652342</v>
      </c>
      <c r="G43" s="52"/>
    </row>
    <row r="44" spans="1:7" ht="18" x14ac:dyDescent="0.35">
      <c r="A44" t="s">
        <v>160</v>
      </c>
      <c r="B44" t="s">
        <v>299</v>
      </c>
      <c r="C44" s="52">
        <v>0.74961</v>
      </c>
      <c r="D44" s="52">
        <v>1.8149999999999999E-2</v>
      </c>
      <c r="E44" s="52">
        <f t="shared" ref="E44:E48" si="6">C44/1.3583</f>
        <v>0.55187366561142603</v>
      </c>
      <c r="F44" s="52">
        <f t="shared" si="1"/>
        <v>1.8120089113005431</v>
      </c>
      <c r="G44" s="52"/>
    </row>
    <row r="45" spans="1:7" ht="18" x14ac:dyDescent="0.35">
      <c r="A45" t="s">
        <v>160</v>
      </c>
      <c r="B45" t="s">
        <v>300</v>
      </c>
      <c r="C45" s="52">
        <v>0.60604000000000002</v>
      </c>
      <c r="D45" s="52">
        <v>1.703E-2</v>
      </c>
      <c r="E45" s="52">
        <f t="shared" si="6"/>
        <v>0.44617536626665683</v>
      </c>
      <c r="F45" s="52">
        <f t="shared" si="1"/>
        <v>2.2412712032209097</v>
      </c>
      <c r="G45" s="52"/>
    </row>
    <row r="46" spans="1:7" ht="18" x14ac:dyDescent="0.35">
      <c r="A46" t="s">
        <v>160</v>
      </c>
      <c r="B46" t="s">
        <v>301</v>
      </c>
      <c r="C46" s="52">
        <v>0.44730999999999999</v>
      </c>
      <c r="D46" s="52">
        <v>3.8379999999999997E-2</v>
      </c>
      <c r="E46" s="52">
        <f t="shared" si="6"/>
        <v>0.32931605683575055</v>
      </c>
      <c r="F46" s="52">
        <f t="shared" si="1"/>
        <v>3.0365965437839533</v>
      </c>
      <c r="G46" s="52"/>
    </row>
    <row r="47" spans="1:7" ht="18" x14ac:dyDescent="0.35">
      <c r="A47" t="s">
        <v>160</v>
      </c>
      <c r="B47" t="s">
        <v>302</v>
      </c>
      <c r="C47" s="52">
        <v>0.34981000000000001</v>
      </c>
      <c r="D47" s="52">
        <v>3.7179999999999998E-2</v>
      </c>
      <c r="E47" s="52">
        <f t="shared" si="6"/>
        <v>0.25753515423691381</v>
      </c>
      <c r="F47" s="52">
        <f t="shared" si="1"/>
        <v>3.8829650381635741</v>
      </c>
      <c r="G47" s="52"/>
    </row>
    <row r="48" spans="1:7" x14ac:dyDescent="0.25">
      <c r="A48" t="s">
        <v>160</v>
      </c>
      <c r="B48" t="s">
        <v>68</v>
      </c>
      <c r="C48" s="52">
        <v>1.3583000000000001</v>
      </c>
      <c r="D48" s="52">
        <v>8.8889999999999997E-2</v>
      </c>
      <c r="E48" s="52">
        <f t="shared" si="6"/>
        <v>1</v>
      </c>
      <c r="F48" s="52">
        <f t="shared" si="1"/>
        <v>1</v>
      </c>
      <c r="G48" s="52"/>
    </row>
    <row r="49" spans="1:7" ht="18" x14ac:dyDescent="0.35">
      <c r="A49" t="s">
        <v>161</v>
      </c>
      <c r="B49" t="s">
        <v>303</v>
      </c>
      <c r="C49" s="52">
        <v>0.75866</v>
      </c>
      <c r="D49" s="52">
        <v>5.2139999999999999E-2</v>
      </c>
      <c r="E49" s="52">
        <f>C49/1.22923</f>
        <v>0.61718311463273756</v>
      </c>
      <c r="F49" s="52">
        <f t="shared" si="1"/>
        <v>1.6202646771939999</v>
      </c>
      <c r="G49" s="52"/>
    </row>
    <row r="50" spans="1:7" ht="18" x14ac:dyDescent="0.35">
      <c r="A50" t="s">
        <v>161</v>
      </c>
      <c r="B50" t="s">
        <v>304</v>
      </c>
      <c r="C50" s="52">
        <v>1.2495700000000001</v>
      </c>
      <c r="D50" s="52">
        <v>3.0720000000000001E-2</v>
      </c>
      <c r="E50" s="52">
        <f t="shared" ref="E50:E53" si="7">C50/1.22923</f>
        <v>1.0165469440218673</v>
      </c>
      <c r="F50" s="52">
        <f t="shared" si="1"/>
        <v>0.98372240050577409</v>
      </c>
      <c r="G50" s="52"/>
    </row>
    <row r="51" spans="1:7" ht="18" x14ac:dyDescent="0.35">
      <c r="A51" t="s">
        <v>161</v>
      </c>
      <c r="B51" t="s">
        <v>305</v>
      </c>
      <c r="C51" s="52">
        <v>1</v>
      </c>
      <c r="D51" s="52">
        <v>0.16753000000000001</v>
      </c>
      <c r="E51" s="52">
        <f t="shared" si="7"/>
        <v>0.81351740520488436</v>
      </c>
      <c r="F51" s="52">
        <f t="shared" si="1"/>
        <v>1.22923</v>
      </c>
      <c r="G51" s="52"/>
    </row>
    <row r="52" spans="1:7" ht="18" x14ac:dyDescent="0.35">
      <c r="A52" t="s">
        <v>161</v>
      </c>
      <c r="B52" t="s">
        <v>306</v>
      </c>
      <c r="C52" s="52">
        <v>0.59414999999999996</v>
      </c>
      <c r="D52" s="52">
        <v>2.4559999999999998E-2</v>
      </c>
      <c r="E52" s="52">
        <f t="shared" si="7"/>
        <v>0.48335136630248199</v>
      </c>
      <c r="F52" s="52">
        <f t="shared" si="1"/>
        <v>2.0688883278633345</v>
      </c>
      <c r="G52" s="52"/>
    </row>
    <row r="53" spans="1:7" x14ac:dyDescent="0.25">
      <c r="A53" t="s">
        <v>161</v>
      </c>
      <c r="B53" t="s">
        <v>68</v>
      </c>
      <c r="C53" s="52">
        <v>1.22923</v>
      </c>
      <c r="D53" s="52">
        <v>7.4840000000000004E-2</v>
      </c>
      <c r="E53" s="52">
        <f t="shared" si="7"/>
        <v>1</v>
      </c>
      <c r="F53" s="52">
        <f t="shared" si="1"/>
        <v>1</v>
      </c>
      <c r="G53" s="52"/>
    </row>
    <row r="54" spans="1:7" ht="18" x14ac:dyDescent="0.35">
      <c r="A54" t="s">
        <v>162</v>
      </c>
      <c r="B54" t="s">
        <v>307</v>
      </c>
      <c r="C54" s="52">
        <v>0.72363</v>
      </c>
      <c r="D54" s="52">
        <v>8.455E-2</v>
      </c>
      <c r="E54" s="52">
        <f>C54/1.19652</f>
        <v>0.60477885869020154</v>
      </c>
      <c r="F54" s="52">
        <f t="shared" si="1"/>
        <v>1.6534969528626509</v>
      </c>
      <c r="G54" s="52"/>
    </row>
    <row r="55" spans="1:7" ht="18" x14ac:dyDescent="0.35">
      <c r="A55" t="s">
        <v>162</v>
      </c>
      <c r="B55" t="s">
        <v>308</v>
      </c>
      <c r="C55" s="52">
        <v>0.75019999999999998</v>
      </c>
      <c r="D55" s="52">
        <v>0.10854</v>
      </c>
      <c r="E55" s="52">
        <f t="shared" ref="E55:E57" si="8">C55/1.19652</f>
        <v>0.62698492294320196</v>
      </c>
      <c r="F55" s="52">
        <f t="shared" si="1"/>
        <v>1.5949346840842442</v>
      </c>
      <c r="G55" s="52"/>
    </row>
    <row r="56" spans="1:7" ht="18" x14ac:dyDescent="0.35">
      <c r="A56" t="s">
        <v>162</v>
      </c>
      <c r="B56" t="s">
        <v>309</v>
      </c>
      <c r="C56" s="52">
        <v>0.61848000000000003</v>
      </c>
      <c r="D56" s="52">
        <v>0.10929</v>
      </c>
      <c r="E56" s="52">
        <f t="shared" si="8"/>
        <v>0.51689900712064984</v>
      </c>
      <c r="F56" s="52">
        <f t="shared" si="1"/>
        <v>1.9346138921226232</v>
      </c>
      <c r="G56" s="52"/>
    </row>
    <row r="57" spans="1:7" x14ac:dyDescent="0.25">
      <c r="A57" t="s">
        <v>162</v>
      </c>
      <c r="B57" t="s">
        <v>68</v>
      </c>
      <c r="C57" s="52">
        <v>1.19652</v>
      </c>
      <c r="D57" s="52">
        <v>7.2969999999999993E-2</v>
      </c>
      <c r="E57" s="52">
        <f t="shared" si="8"/>
        <v>1</v>
      </c>
      <c r="F57" s="52">
        <f t="shared" si="1"/>
        <v>1</v>
      </c>
      <c r="G57" s="52"/>
    </row>
    <row r="58" spans="1:7" ht="18" x14ac:dyDescent="0.35">
      <c r="A58" t="s">
        <v>155</v>
      </c>
      <c r="B58" t="s">
        <v>310</v>
      </c>
      <c r="C58" s="52">
        <v>9.58E-3</v>
      </c>
      <c r="D58" s="52">
        <v>7.5000000000000002E-4</v>
      </c>
      <c r="E58" s="52">
        <f>C58/1.13526</f>
        <v>8.438595564011768E-3</v>
      </c>
      <c r="F58" s="52">
        <f t="shared" si="1"/>
        <v>118.50313152400835</v>
      </c>
      <c r="G58" s="52"/>
    </row>
    <row r="59" spans="1:7" ht="18" x14ac:dyDescent="0.35">
      <c r="A59" t="s">
        <v>155</v>
      </c>
      <c r="B59" t="s">
        <v>311</v>
      </c>
      <c r="C59" s="52">
        <v>0.23798</v>
      </c>
      <c r="D59" s="52">
        <v>3.0269999999999998E-2</v>
      </c>
      <c r="E59" s="52">
        <f t="shared" ref="E59:E63" si="9">C59/1.13526</f>
        <v>0.20962598876028399</v>
      </c>
      <c r="F59" s="52">
        <f t="shared" si="1"/>
        <v>4.7704008740230268</v>
      </c>
      <c r="G59" s="52"/>
    </row>
    <row r="60" spans="1:7" ht="18" x14ac:dyDescent="0.35">
      <c r="A60" t="s">
        <v>155</v>
      </c>
      <c r="B60" t="s">
        <v>312</v>
      </c>
      <c r="C60" s="52">
        <v>0.19378999999999999</v>
      </c>
      <c r="D60" s="52">
        <v>3.4189999999999998E-2</v>
      </c>
      <c r="E60" s="52">
        <f t="shared" si="9"/>
        <v>0.17070098479643431</v>
      </c>
      <c r="F60" s="52">
        <f t="shared" si="1"/>
        <v>5.8581970173899576</v>
      </c>
      <c r="G60" s="52"/>
    </row>
    <row r="61" spans="1:7" ht="18" x14ac:dyDescent="0.35">
      <c r="A61" t="s">
        <v>155</v>
      </c>
      <c r="B61" t="s">
        <v>313</v>
      </c>
      <c r="C61" s="52">
        <v>2.9870000000000001E-2</v>
      </c>
      <c r="D61" s="52">
        <v>5.4099999999999999E-3</v>
      </c>
      <c r="E61" s="52">
        <f t="shared" si="9"/>
        <v>2.6311153392174481E-2</v>
      </c>
      <c r="F61" s="52">
        <f t="shared" si="1"/>
        <v>38.006695681285571</v>
      </c>
      <c r="G61" s="52"/>
    </row>
    <row r="62" spans="1:7" ht="18" x14ac:dyDescent="0.35">
      <c r="A62" t="s">
        <v>155</v>
      </c>
      <c r="B62" t="s">
        <v>314</v>
      </c>
      <c r="C62" s="52">
        <v>0.13211999999999999</v>
      </c>
      <c r="D62" s="52">
        <v>1.932E-2</v>
      </c>
      <c r="E62" s="52">
        <f t="shared" si="9"/>
        <v>0.1163786269224671</v>
      </c>
      <c r="F62" s="52">
        <f t="shared" si="1"/>
        <v>8.5926430517711179</v>
      </c>
      <c r="G62" s="52"/>
    </row>
    <row r="63" spans="1:7" x14ac:dyDescent="0.25">
      <c r="A63" t="s">
        <v>155</v>
      </c>
      <c r="B63" t="s">
        <v>68</v>
      </c>
      <c r="C63" s="52">
        <v>1.1352599999999999</v>
      </c>
      <c r="D63" s="52">
        <v>2.726E-2</v>
      </c>
      <c r="E63" s="52">
        <f t="shared" si="9"/>
        <v>1</v>
      </c>
      <c r="F63" s="52">
        <f t="shared" si="1"/>
        <v>1</v>
      </c>
      <c r="G63" s="52"/>
    </row>
    <row r="64" spans="1:7" ht="18" x14ac:dyDescent="0.35">
      <c r="A64" t="s">
        <v>163</v>
      </c>
      <c r="B64" t="s">
        <v>315</v>
      </c>
      <c r="C64" s="52">
        <v>0.46117999999999998</v>
      </c>
      <c r="D64" s="52">
        <v>1.8010000000000002E-2</v>
      </c>
      <c r="E64" s="52">
        <f>C64/1.59663</f>
        <v>0.28884588163820046</v>
      </c>
      <c r="F64" s="52">
        <f t="shared" si="1"/>
        <v>3.4620538618326901</v>
      </c>
      <c r="G64" s="52"/>
    </row>
    <row r="65" spans="1:7" ht="18" x14ac:dyDescent="0.35">
      <c r="A65" t="s">
        <v>163</v>
      </c>
      <c r="B65" t="s">
        <v>316</v>
      </c>
      <c r="C65" s="52">
        <v>0.57038999999999995</v>
      </c>
      <c r="D65" s="52">
        <v>4.9459999999999997E-2</v>
      </c>
      <c r="E65" s="52">
        <f t="shared" ref="E65:E77" si="10">C65/1.59663</f>
        <v>0.35724619980834632</v>
      </c>
      <c r="F65" s="52">
        <f t="shared" si="1"/>
        <v>2.7991900278756643</v>
      </c>
      <c r="G65" s="54"/>
    </row>
    <row r="66" spans="1:7" ht="18" x14ac:dyDescent="0.35">
      <c r="A66" t="s">
        <v>163</v>
      </c>
      <c r="B66" t="s">
        <v>317</v>
      </c>
      <c r="C66" s="52">
        <v>0.37663999999999997</v>
      </c>
      <c r="D66" s="52">
        <v>2.3640000000000001E-2</v>
      </c>
      <c r="E66" s="52">
        <f t="shared" si="10"/>
        <v>0.23589685775664992</v>
      </c>
      <c r="F66" s="52">
        <f t="shared" si="1"/>
        <v>4.2391408241291426</v>
      </c>
      <c r="G66" s="54"/>
    </row>
    <row r="67" spans="1:7" ht="18" x14ac:dyDescent="0.35">
      <c r="A67" t="s">
        <v>163</v>
      </c>
      <c r="B67" t="s">
        <v>318</v>
      </c>
      <c r="C67" s="52">
        <v>0.67279</v>
      </c>
      <c r="D67" s="52">
        <v>0.12548000000000001</v>
      </c>
      <c r="E67" s="52">
        <f t="shared" si="10"/>
        <v>0.42138128433012034</v>
      </c>
      <c r="F67" s="52">
        <f t="shared" si="1"/>
        <v>2.3731476389363695</v>
      </c>
      <c r="G67" s="54"/>
    </row>
    <row r="68" spans="1:7" ht="18" x14ac:dyDescent="0.35">
      <c r="A68" t="s">
        <v>163</v>
      </c>
      <c r="B68" t="s">
        <v>319</v>
      </c>
      <c r="C68" s="52">
        <v>0.79498999999999997</v>
      </c>
      <c r="D68" s="52">
        <v>4.1090000000000002E-2</v>
      </c>
      <c r="E68" s="52">
        <f t="shared" si="10"/>
        <v>0.49791748871059666</v>
      </c>
      <c r="F68" s="52">
        <f t="shared" ref="F68:F77" si="11">1/E68</f>
        <v>2.0083648850928943</v>
      </c>
      <c r="G68" s="54"/>
    </row>
    <row r="69" spans="1:7" ht="18" x14ac:dyDescent="0.35">
      <c r="A69" t="s">
        <v>163</v>
      </c>
      <c r="B69" t="s">
        <v>320</v>
      </c>
      <c r="C69" s="52">
        <v>0.53368000000000004</v>
      </c>
      <c r="D69" s="52">
        <v>4.6769999999999999E-2</v>
      </c>
      <c r="E69" s="52">
        <f t="shared" si="10"/>
        <v>0.33425402253496428</v>
      </c>
      <c r="F69" s="52">
        <f t="shared" si="11"/>
        <v>2.9917366211962224</v>
      </c>
      <c r="G69" s="54"/>
    </row>
    <row r="70" spans="1:7" ht="18" x14ac:dyDescent="0.35">
      <c r="A70" t="s">
        <v>163</v>
      </c>
      <c r="B70" t="s">
        <v>321</v>
      </c>
      <c r="C70" s="52">
        <v>0.58567999999999998</v>
      </c>
      <c r="D70" s="52">
        <v>0.11552</v>
      </c>
      <c r="E70" s="52">
        <f t="shared" si="10"/>
        <v>0.36682262014367761</v>
      </c>
      <c r="F70" s="52">
        <f t="shared" si="11"/>
        <v>2.7261132358967353</v>
      </c>
      <c r="G70" s="54"/>
    </row>
    <row r="71" spans="1:7" ht="18" x14ac:dyDescent="0.35">
      <c r="A71" t="s">
        <v>163</v>
      </c>
      <c r="B71" t="s">
        <v>322</v>
      </c>
      <c r="C71" s="52">
        <v>0.78978999999999999</v>
      </c>
      <c r="D71" s="52">
        <v>9.3490000000000004E-2</v>
      </c>
      <c r="E71" s="52">
        <f t="shared" si="10"/>
        <v>0.49466062894972535</v>
      </c>
      <c r="F71" s="52">
        <f t="shared" si="11"/>
        <v>2.0215880170678284</v>
      </c>
      <c r="G71" s="54"/>
    </row>
    <row r="72" spans="1:7" ht="18" x14ac:dyDescent="0.35">
      <c r="A72" t="s">
        <v>163</v>
      </c>
      <c r="B72" t="s">
        <v>323</v>
      </c>
      <c r="C72" s="52">
        <v>0.79029000000000005</v>
      </c>
      <c r="D72" s="52">
        <v>0.24596000000000001</v>
      </c>
      <c r="E72" s="52">
        <f t="shared" si="10"/>
        <v>0.49497378854211688</v>
      </c>
      <c r="F72" s="52">
        <f t="shared" si="11"/>
        <v>2.0203090004934894</v>
      </c>
      <c r="G72" s="54"/>
    </row>
    <row r="73" spans="1:7" ht="18" x14ac:dyDescent="0.35">
      <c r="A73" t="s">
        <v>163</v>
      </c>
      <c r="B73" t="s">
        <v>324</v>
      </c>
      <c r="C73" s="52">
        <v>0.65242</v>
      </c>
      <c r="D73" s="52">
        <v>0.10902000000000001</v>
      </c>
      <c r="E73" s="52">
        <f t="shared" si="10"/>
        <v>0.40862316253609166</v>
      </c>
      <c r="F73" s="52">
        <f t="shared" si="11"/>
        <v>2.4472425738021517</v>
      </c>
      <c r="G73" s="54"/>
    </row>
    <row r="74" spans="1:7" ht="18" x14ac:dyDescent="0.35">
      <c r="A74" t="s">
        <v>163</v>
      </c>
      <c r="B74" t="s">
        <v>325</v>
      </c>
      <c r="C74" s="52">
        <v>0.62426999999999999</v>
      </c>
      <c r="D74" s="52">
        <v>4.555E-2</v>
      </c>
      <c r="E74" s="52">
        <f t="shared" si="10"/>
        <v>0.39099227748445164</v>
      </c>
      <c r="F74" s="52">
        <f t="shared" si="11"/>
        <v>2.5575952712768513</v>
      </c>
      <c r="G74" s="54"/>
    </row>
    <row r="75" spans="1:7" ht="18" x14ac:dyDescent="0.35">
      <c r="A75" t="s">
        <v>163</v>
      </c>
      <c r="B75" t="s">
        <v>326</v>
      </c>
      <c r="C75" s="52">
        <v>0.80691999999999997</v>
      </c>
      <c r="D75" s="52">
        <v>6.8510000000000001E-2</v>
      </c>
      <c r="E75" s="52">
        <f t="shared" si="10"/>
        <v>0.50538947658505728</v>
      </c>
      <c r="F75" s="52">
        <f t="shared" si="11"/>
        <v>1.9786719873097705</v>
      </c>
      <c r="G75" s="54"/>
    </row>
    <row r="76" spans="1:7" ht="18" x14ac:dyDescent="0.35">
      <c r="A76" t="s">
        <v>163</v>
      </c>
      <c r="B76" t="s">
        <v>327</v>
      </c>
      <c r="C76" s="52">
        <v>0.86687999999999998</v>
      </c>
      <c r="D76" s="52">
        <v>0.23399</v>
      </c>
      <c r="E76" s="52">
        <f t="shared" si="10"/>
        <v>0.54294357490464284</v>
      </c>
      <c r="F76" s="52">
        <f t="shared" si="11"/>
        <v>1.8418120155038762</v>
      </c>
      <c r="G76" s="54"/>
    </row>
    <row r="77" spans="1:7" x14ac:dyDescent="0.25">
      <c r="A77" t="s">
        <v>163</v>
      </c>
      <c r="B77" t="s">
        <v>68</v>
      </c>
      <c r="C77" s="52">
        <v>1.59663</v>
      </c>
      <c r="D77" s="52">
        <v>0.27227000000000001</v>
      </c>
      <c r="E77" s="52">
        <f t="shared" si="10"/>
        <v>1</v>
      </c>
      <c r="F77" s="52">
        <f t="shared" si="11"/>
        <v>1</v>
      </c>
      <c r="G77" s="54"/>
    </row>
  </sheetData>
  <sortState xmlns:xlrd2="http://schemas.microsoft.com/office/spreadsheetml/2017/richdata2" ref="A3:G63">
    <sortCondition ref="A2:A63"/>
  </sortState>
  <phoneticPr fontId="7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231DC-798C-4C0E-8B2A-EE8D60F1402A}">
  <dimension ref="A1:S45"/>
  <sheetViews>
    <sheetView workbookViewId="0"/>
  </sheetViews>
  <sheetFormatPr defaultRowHeight="15" x14ac:dyDescent="0.25"/>
  <cols>
    <col min="1" max="1" width="22.42578125" customWidth="1"/>
    <col min="2" max="2" width="12.85546875" bestFit="1" customWidth="1"/>
    <col min="3" max="3" width="43.7109375" bestFit="1" customWidth="1"/>
    <col min="4" max="4" width="16.42578125" bestFit="1" customWidth="1"/>
    <col min="5" max="5" width="9.28515625" bestFit="1" customWidth="1"/>
    <col min="6" max="6" width="7.28515625" bestFit="1" customWidth="1"/>
    <col min="7" max="8" width="10.28515625" bestFit="1" customWidth="1"/>
    <col min="9" max="9" width="10.28515625" customWidth="1"/>
    <col min="10" max="10" width="20.42578125" bestFit="1" customWidth="1"/>
    <col min="11" max="11" width="22.28515625" bestFit="1" customWidth="1"/>
    <col min="12" max="12" width="15" bestFit="1" customWidth="1"/>
    <col min="13" max="13" width="12.85546875" bestFit="1" customWidth="1"/>
    <col min="14" max="15" width="16" bestFit="1" customWidth="1"/>
    <col min="16" max="16" width="15" bestFit="1" customWidth="1"/>
    <col min="17" max="17" width="20.42578125" bestFit="1" customWidth="1"/>
    <col min="18" max="18" width="34.7109375" customWidth="1"/>
  </cols>
  <sheetData>
    <row r="1" spans="1:19" x14ac:dyDescent="0.25">
      <c r="A1" t="s">
        <v>436</v>
      </c>
    </row>
    <row r="2" spans="1:19" x14ac:dyDescent="0.25">
      <c r="A2" s="15" t="s">
        <v>164</v>
      </c>
      <c r="B2" s="15" t="s">
        <v>166</v>
      </c>
      <c r="C2" s="15" t="s">
        <v>232</v>
      </c>
      <c r="D2" s="15" t="s">
        <v>239</v>
      </c>
      <c r="E2" s="15" t="s">
        <v>240</v>
      </c>
      <c r="F2" s="15" t="s">
        <v>241</v>
      </c>
      <c r="G2" s="15" t="s">
        <v>242</v>
      </c>
      <c r="H2" s="15" t="s">
        <v>243</v>
      </c>
      <c r="I2" s="15" t="s">
        <v>245</v>
      </c>
      <c r="J2" s="15" t="s">
        <v>244</v>
      </c>
      <c r="K2" s="15" t="s">
        <v>247</v>
      </c>
      <c r="L2" s="15" t="s">
        <v>248</v>
      </c>
      <c r="M2" s="15" t="s">
        <v>249</v>
      </c>
      <c r="N2" s="15" t="s">
        <v>250</v>
      </c>
      <c r="O2" s="15" t="s">
        <v>251</v>
      </c>
      <c r="P2" s="15" t="s">
        <v>252</v>
      </c>
      <c r="Q2" s="15" t="s">
        <v>253</v>
      </c>
      <c r="R2" s="15" t="s">
        <v>165</v>
      </c>
      <c r="S2" s="15" t="s">
        <v>176</v>
      </c>
    </row>
    <row r="3" spans="1:19" x14ac:dyDescent="0.25">
      <c r="A3" s="88" t="s">
        <v>156</v>
      </c>
      <c r="B3" t="s">
        <v>196</v>
      </c>
      <c r="C3" t="s">
        <v>208</v>
      </c>
      <c r="D3">
        <v>1.7874397013498401E-2</v>
      </c>
      <c r="E3">
        <v>4.1428988289999999</v>
      </c>
      <c r="F3">
        <v>5.262923593</v>
      </c>
      <c r="G3">
        <v>1.956350866</v>
      </c>
      <c r="H3">
        <v>4.7275566229999999</v>
      </c>
      <c r="I3">
        <v>8.1904802320000005</v>
      </c>
      <c r="J3">
        <v>68.869565219999998</v>
      </c>
      <c r="K3" s="88">
        <v>2.1109649295549301E-2</v>
      </c>
      <c r="L3" s="88">
        <v>5.2889229999999996</v>
      </c>
      <c r="M3" s="88">
        <v>6.353218</v>
      </c>
      <c r="N3" s="88">
        <v>2.37324</v>
      </c>
      <c r="O3" s="88">
        <v>5.7586820000000003</v>
      </c>
      <c r="P3" s="88">
        <v>4.4761933999999997</v>
      </c>
      <c r="Q3" s="88">
        <v>62.956521700000003</v>
      </c>
      <c r="R3" s="89" t="s">
        <v>167</v>
      </c>
      <c r="S3" t="s">
        <v>174</v>
      </c>
    </row>
    <row r="4" spans="1:19" x14ac:dyDescent="0.25">
      <c r="A4" s="88"/>
      <c r="B4" t="s">
        <v>197</v>
      </c>
      <c r="C4" t="s">
        <v>209</v>
      </c>
      <c r="D4">
        <v>4.54545508731495E-2</v>
      </c>
      <c r="E4">
        <v>6.0802698140000002</v>
      </c>
      <c r="F4">
        <v>7.1972198489999997</v>
      </c>
      <c r="G4">
        <v>3.2163200380000001</v>
      </c>
      <c r="H4">
        <v>6.5505199430000003</v>
      </c>
      <c r="I4">
        <v>5.2381000520000001</v>
      </c>
      <c r="J4">
        <v>58</v>
      </c>
      <c r="K4" s="88"/>
      <c r="L4" s="88"/>
      <c r="M4" s="88"/>
      <c r="N4" s="88"/>
      <c r="O4" s="88"/>
      <c r="P4" s="88"/>
      <c r="Q4" s="88"/>
      <c r="R4" s="89"/>
      <c r="S4" t="s">
        <v>175</v>
      </c>
    </row>
    <row r="5" spans="1:19" x14ac:dyDescent="0.25">
      <c r="A5" s="88"/>
      <c r="B5" t="s">
        <v>198</v>
      </c>
      <c r="C5" t="s">
        <v>210</v>
      </c>
      <c r="D5">
        <v>0</v>
      </c>
      <c r="E5">
        <v>5.643599987</v>
      </c>
      <c r="F5">
        <v>6.5995101930000004</v>
      </c>
      <c r="G5">
        <v>1.9470499750000001</v>
      </c>
      <c r="H5">
        <v>5.9979701040000002</v>
      </c>
      <c r="I5">
        <v>0</v>
      </c>
      <c r="J5">
        <v>62</v>
      </c>
      <c r="K5" s="88"/>
      <c r="L5" s="88"/>
      <c r="M5" s="88"/>
      <c r="N5" s="88"/>
      <c r="O5" s="88"/>
      <c r="P5" s="88"/>
      <c r="Q5" s="88"/>
      <c r="R5" s="89"/>
      <c r="S5" t="s">
        <v>177</v>
      </c>
    </row>
    <row r="6" spans="1:19" x14ac:dyDescent="0.25">
      <c r="A6" s="88" t="s">
        <v>246</v>
      </c>
      <c r="B6" t="s">
        <v>199</v>
      </c>
      <c r="C6" t="s">
        <v>211</v>
      </c>
      <c r="D6">
        <v>0</v>
      </c>
      <c r="E6">
        <v>1.5385700464248699</v>
      </c>
      <c r="F6">
        <v>0.99542701244354204</v>
      </c>
      <c r="G6">
        <v>-0.17449800670146901</v>
      </c>
      <c r="H6">
        <v>2.975830078125</v>
      </c>
      <c r="I6">
        <v>0</v>
      </c>
      <c r="J6">
        <v>40</v>
      </c>
      <c r="K6" s="88">
        <v>0</v>
      </c>
      <c r="L6" s="88">
        <v>1.0085550000000001</v>
      </c>
      <c r="M6" s="88">
        <v>1.6078785</v>
      </c>
      <c r="N6" s="88">
        <v>-0.11170380000000001</v>
      </c>
      <c r="O6" s="88">
        <v>3.1037351000000002</v>
      </c>
      <c r="P6" s="88">
        <v>0</v>
      </c>
      <c r="Q6" s="88">
        <v>36</v>
      </c>
      <c r="R6" s="89" t="s">
        <v>168</v>
      </c>
      <c r="S6" t="s">
        <v>178</v>
      </c>
    </row>
    <row r="7" spans="1:19" x14ac:dyDescent="0.25">
      <c r="A7" s="88"/>
      <c r="B7" t="s">
        <v>200</v>
      </c>
      <c r="C7" t="s">
        <v>212</v>
      </c>
      <c r="D7">
        <v>0</v>
      </c>
      <c r="E7">
        <v>0.47854000329971302</v>
      </c>
      <c r="F7">
        <v>2.2203299999237101</v>
      </c>
      <c r="G7">
        <v>-4.8909600824117702E-2</v>
      </c>
      <c r="H7">
        <v>3.23164010047913</v>
      </c>
      <c r="I7">
        <v>0</v>
      </c>
      <c r="J7">
        <v>32</v>
      </c>
      <c r="K7" s="88"/>
      <c r="L7" s="88"/>
      <c r="M7" s="88"/>
      <c r="N7" s="88"/>
      <c r="O7" s="88"/>
      <c r="P7" s="88"/>
      <c r="Q7" s="88"/>
      <c r="R7" s="89"/>
      <c r="S7" t="s">
        <v>179</v>
      </c>
    </row>
    <row r="8" spans="1:19" x14ac:dyDescent="0.25">
      <c r="A8" s="88"/>
      <c r="B8" t="s">
        <v>201</v>
      </c>
      <c r="C8" t="s">
        <v>213</v>
      </c>
      <c r="D8" t="s">
        <v>10</v>
      </c>
      <c r="E8" t="s">
        <v>10</v>
      </c>
      <c r="F8" t="s">
        <v>10</v>
      </c>
      <c r="G8" t="s">
        <v>10</v>
      </c>
      <c r="H8" t="s">
        <v>10</v>
      </c>
      <c r="I8" t="s">
        <v>10</v>
      </c>
      <c r="J8" t="s">
        <v>10</v>
      </c>
      <c r="R8" s="89"/>
      <c r="S8" t="s">
        <v>180</v>
      </c>
    </row>
    <row r="9" spans="1:19" x14ac:dyDescent="0.25">
      <c r="A9" s="88" t="s">
        <v>157</v>
      </c>
      <c r="B9" t="s">
        <v>199</v>
      </c>
      <c r="C9" t="s">
        <v>214</v>
      </c>
      <c r="D9">
        <v>0.172043022609526</v>
      </c>
      <c r="E9">
        <v>1.3513499499999999</v>
      </c>
      <c r="F9">
        <v>2.0641300679999999</v>
      </c>
      <c r="G9">
        <v>-0.72246599199999995</v>
      </c>
      <c r="H9">
        <v>3.7539200780000002</v>
      </c>
      <c r="I9">
        <v>0</v>
      </c>
      <c r="J9">
        <v>52</v>
      </c>
      <c r="K9" s="88">
        <v>0.21845880452022801</v>
      </c>
      <c r="L9" s="88">
        <v>1.2686333999999999</v>
      </c>
      <c r="M9" s="88">
        <v>1.536413</v>
      </c>
      <c r="N9" s="88">
        <v>-0.73923919999999999</v>
      </c>
      <c r="O9" s="88">
        <v>3.3724077000000001</v>
      </c>
      <c r="P9" s="88">
        <v>0</v>
      </c>
      <c r="Q9" s="88">
        <v>51</v>
      </c>
      <c r="R9" s="89" t="s">
        <v>168</v>
      </c>
      <c r="S9" t="s">
        <v>178</v>
      </c>
    </row>
    <row r="10" spans="1:19" x14ac:dyDescent="0.25">
      <c r="A10" s="88"/>
      <c r="B10" t="s">
        <v>200</v>
      </c>
      <c r="C10" t="s">
        <v>215</v>
      </c>
      <c r="D10">
        <v>0.250000029802322</v>
      </c>
      <c r="E10">
        <v>1.6938999889999999</v>
      </c>
      <c r="F10">
        <v>1.7026100159999999</v>
      </c>
      <c r="G10">
        <v>0.71415597200000003</v>
      </c>
      <c r="H10">
        <v>3.4773199560000001</v>
      </c>
      <c r="I10">
        <v>0</v>
      </c>
      <c r="J10">
        <v>49</v>
      </c>
      <c r="K10" s="88"/>
      <c r="L10" s="88"/>
      <c r="M10" s="88"/>
      <c r="N10" s="88"/>
      <c r="O10" s="88"/>
      <c r="P10" s="88"/>
      <c r="Q10" s="88"/>
      <c r="R10" s="89"/>
      <c r="S10" t="s">
        <v>179</v>
      </c>
    </row>
    <row r="11" spans="1:19" x14ac:dyDescent="0.25">
      <c r="A11" s="88"/>
      <c r="B11" t="s">
        <v>201</v>
      </c>
      <c r="C11" t="s">
        <v>216</v>
      </c>
      <c r="D11">
        <v>0.23333336114883399</v>
      </c>
      <c r="E11">
        <v>0.76065022999999998</v>
      </c>
      <c r="F11">
        <v>0.84249891899999996</v>
      </c>
      <c r="G11">
        <v>-2.2094074639999999</v>
      </c>
      <c r="H11">
        <v>2.8859831150000002</v>
      </c>
      <c r="I11">
        <v>0</v>
      </c>
      <c r="J11">
        <v>52</v>
      </c>
      <c r="K11" s="88"/>
      <c r="L11" s="88"/>
      <c r="M11" s="88"/>
      <c r="N11" s="88"/>
      <c r="O11" s="88"/>
      <c r="P11" s="88"/>
      <c r="Q11" s="88"/>
      <c r="R11" s="89"/>
      <c r="S11" t="s">
        <v>180</v>
      </c>
    </row>
    <row r="12" spans="1:19" x14ac:dyDescent="0.25">
      <c r="A12" s="88" t="s">
        <v>158</v>
      </c>
      <c r="B12" t="s">
        <v>199</v>
      </c>
      <c r="C12" t="s">
        <v>217</v>
      </c>
      <c r="D12">
        <v>2.0833335816860199E-2</v>
      </c>
      <c r="E12">
        <v>4.4119038169999998</v>
      </c>
      <c r="F12">
        <v>5.554491209</v>
      </c>
      <c r="G12">
        <v>1.3037356760000001</v>
      </c>
      <c r="H12">
        <v>5.1476648789999997</v>
      </c>
      <c r="I12">
        <v>0</v>
      </c>
      <c r="J12">
        <v>92.304347829999998</v>
      </c>
      <c r="K12" s="88">
        <v>6.9444452722867301E-3</v>
      </c>
      <c r="L12" s="88">
        <v>4.4507810000000001</v>
      </c>
      <c r="M12" s="88">
        <v>5.5319669999999999</v>
      </c>
      <c r="N12" s="88">
        <v>1.4153610000000001</v>
      </c>
      <c r="O12" s="88">
        <v>5.3089019999999998</v>
      </c>
      <c r="P12" s="88">
        <v>0</v>
      </c>
      <c r="Q12" s="88">
        <v>95.768115899999998</v>
      </c>
      <c r="R12" s="89" t="s">
        <v>169</v>
      </c>
      <c r="S12" t="s">
        <v>181</v>
      </c>
    </row>
    <row r="13" spans="1:19" x14ac:dyDescent="0.25">
      <c r="A13" s="88"/>
      <c r="B13" t="s">
        <v>200</v>
      </c>
      <c r="C13" t="s">
        <v>218</v>
      </c>
      <c r="D13">
        <v>0</v>
      </c>
      <c r="E13">
        <v>3.8897500040000001</v>
      </c>
      <c r="F13">
        <v>4.7150301929999996</v>
      </c>
      <c r="G13">
        <v>0.23164600099999999</v>
      </c>
      <c r="H13">
        <v>4.6188597680000001</v>
      </c>
      <c r="I13">
        <v>0</v>
      </c>
      <c r="J13">
        <v>94</v>
      </c>
      <c r="K13" s="88"/>
      <c r="L13" s="88"/>
      <c r="M13" s="88"/>
      <c r="N13" s="88"/>
      <c r="O13" s="88"/>
      <c r="P13" s="88"/>
      <c r="Q13" s="88"/>
      <c r="R13" s="89"/>
      <c r="S13" t="s">
        <v>189</v>
      </c>
    </row>
    <row r="14" spans="1:19" x14ac:dyDescent="0.25">
      <c r="A14" s="88"/>
      <c r="B14" t="s">
        <v>201</v>
      </c>
      <c r="C14" t="s">
        <v>219</v>
      </c>
      <c r="D14">
        <v>0</v>
      </c>
      <c r="E14">
        <v>5.0506901739999996</v>
      </c>
      <c r="F14">
        <v>6.3263797759999996</v>
      </c>
      <c r="G14">
        <v>2.7107000349999999</v>
      </c>
      <c r="H14">
        <v>6.1601800920000001</v>
      </c>
      <c r="I14">
        <v>0</v>
      </c>
      <c r="J14">
        <v>101</v>
      </c>
      <c r="K14" s="88"/>
      <c r="L14" s="88"/>
      <c r="M14" s="88"/>
      <c r="N14" s="88"/>
      <c r="O14" s="88"/>
      <c r="P14" s="88"/>
      <c r="Q14" s="88"/>
      <c r="R14" s="89"/>
      <c r="S14" t="s">
        <v>182</v>
      </c>
    </row>
    <row r="15" spans="1:19" x14ac:dyDescent="0.25">
      <c r="A15" s="88" t="s">
        <v>159</v>
      </c>
      <c r="B15" t="s">
        <v>202</v>
      </c>
      <c r="C15" t="s">
        <v>220</v>
      </c>
      <c r="D15">
        <v>0.23333336114883399</v>
      </c>
      <c r="E15">
        <v>2.7527499198913601</v>
      </c>
      <c r="F15">
        <v>0.73118299245834395</v>
      </c>
      <c r="G15">
        <v>2.6690299510955802</v>
      </c>
      <c r="H15">
        <v>2.6322700977325399</v>
      </c>
      <c r="I15">
        <v>0</v>
      </c>
      <c r="J15">
        <v>11</v>
      </c>
      <c r="K15" s="88">
        <v>0.28912040460854799</v>
      </c>
      <c r="L15" s="88">
        <v>1.8424179999999999</v>
      </c>
      <c r="M15" s="88">
        <v>1.0626089999999999</v>
      </c>
      <c r="N15" s="88">
        <v>1.202877</v>
      </c>
      <c r="O15" s="88">
        <v>1.6486430000000001</v>
      </c>
      <c r="P15" s="88">
        <v>0</v>
      </c>
      <c r="Q15" s="88">
        <v>17.6666667</v>
      </c>
      <c r="R15" s="89" t="s">
        <v>170</v>
      </c>
      <c r="S15" t="s">
        <v>183</v>
      </c>
    </row>
    <row r="16" spans="1:19" x14ac:dyDescent="0.25">
      <c r="A16" s="88"/>
      <c r="B16" t="s">
        <v>203</v>
      </c>
      <c r="C16" t="s">
        <v>221</v>
      </c>
      <c r="D16">
        <v>0.25902780517935797</v>
      </c>
      <c r="E16">
        <v>0.59039718171824596</v>
      </c>
      <c r="F16">
        <v>0.180083521034407</v>
      </c>
      <c r="G16">
        <v>-5.2304608342440197E-2</v>
      </c>
      <c r="H16">
        <v>0.83148827500965306</v>
      </c>
      <c r="I16">
        <v>0</v>
      </c>
      <c r="J16">
        <v>15</v>
      </c>
      <c r="K16" s="88"/>
      <c r="L16" s="88"/>
      <c r="M16" s="88"/>
      <c r="N16" s="88"/>
      <c r="O16" s="88"/>
      <c r="P16" s="88"/>
      <c r="Q16" s="88"/>
      <c r="R16" s="89"/>
      <c r="S16" t="s">
        <v>184</v>
      </c>
    </row>
    <row r="17" spans="1:19" x14ac:dyDescent="0.25">
      <c r="A17" s="88"/>
      <c r="B17" t="s">
        <v>204</v>
      </c>
      <c r="C17" t="s">
        <v>222</v>
      </c>
      <c r="D17">
        <v>0.37500004749745097</v>
      </c>
      <c r="E17">
        <v>2.1841070133706801</v>
      </c>
      <c r="F17">
        <v>2.2765612446743502</v>
      </c>
      <c r="G17">
        <v>0.99190541000469901</v>
      </c>
      <c r="H17">
        <v>1.4821715056896201</v>
      </c>
      <c r="I17">
        <v>0</v>
      </c>
      <c r="J17">
        <v>27</v>
      </c>
      <c r="K17" s="88"/>
      <c r="L17" s="88"/>
      <c r="M17" s="88"/>
      <c r="N17" s="88"/>
      <c r="O17" s="88"/>
      <c r="P17" s="88"/>
      <c r="Q17" s="88"/>
      <c r="R17" s="89"/>
      <c r="S17" t="s">
        <v>185</v>
      </c>
    </row>
    <row r="18" spans="1:19" x14ac:dyDescent="0.25">
      <c r="A18" s="88" t="s">
        <v>160</v>
      </c>
      <c r="B18" t="s">
        <v>202</v>
      </c>
      <c r="C18" t="s">
        <v>223</v>
      </c>
      <c r="D18">
        <v>0.17857144985880199</v>
      </c>
      <c r="E18">
        <v>1.8282138886659001</v>
      </c>
      <c r="F18">
        <v>1.1448227789090999</v>
      </c>
      <c r="G18">
        <v>0.93999157262885003</v>
      </c>
      <c r="H18">
        <v>4.2038589249486504</v>
      </c>
      <c r="I18">
        <v>0</v>
      </c>
      <c r="J18">
        <v>77.173913043478294</v>
      </c>
      <c r="K18" s="88">
        <v>0.15110632273197899</v>
      </c>
      <c r="L18" s="88">
        <v>0.9561402</v>
      </c>
      <c r="M18" s="88">
        <v>0.95900859999999999</v>
      </c>
      <c r="N18" s="88">
        <v>0.9099256</v>
      </c>
      <c r="O18" s="88">
        <v>3.8860882999999999</v>
      </c>
      <c r="P18" s="88">
        <v>0</v>
      </c>
      <c r="Q18" s="88">
        <v>90.043477999999993</v>
      </c>
      <c r="R18" s="88" t="s">
        <v>171</v>
      </c>
      <c r="S18" t="s">
        <v>186</v>
      </c>
    </row>
    <row r="19" spans="1:19" x14ac:dyDescent="0.25">
      <c r="A19" s="88"/>
      <c r="B19" t="s">
        <v>203</v>
      </c>
      <c r="C19" t="s">
        <v>224</v>
      </c>
      <c r="D19">
        <v>0.14141416910922899</v>
      </c>
      <c r="E19">
        <v>0.95614019036292996</v>
      </c>
      <c r="F19">
        <v>0.95900861594987996</v>
      </c>
      <c r="G19">
        <v>0.90992564740388304</v>
      </c>
      <c r="H19">
        <v>3.8860882676166</v>
      </c>
      <c r="I19">
        <v>0</v>
      </c>
      <c r="J19">
        <v>98.956521739130395</v>
      </c>
      <c r="K19" s="88"/>
      <c r="L19" s="88"/>
      <c r="M19" s="88"/>
      <c r="N19" s="88"/>
      <c r="O19" s="88"/>
      <c r="P19" s="88"/>
      <c r="Q19" s="88"/>
      <c r="R19" s="88"/>
      <c r="S19" t="s">
        <v>187</v>
      </c>
    </row>
    <row r="20" spans="1:19" x14ac:dyDescent="0.25">
      <c r="A20" s="88"/>
      <c r="B20" t="s">
        <v>204</v>
      </c>
      <c r="C20" t="s">
        <v>225</v>
      </c>
      <c r="D20">
        <v>0.13333334922790499</v>
      </c>
      <c r="E20">
        <v>0.69281798601150502</v>
      </c>
      <c r="F20">
        <v>1.1185100078582799</v>
      </c>
      <c r="G20">
        <v>-0.38247001171112099</v>
      </c>
      <c r="H20">
        <v>3.1444499492645299</v>
      </c>
      <c r="I20">
        <v>0</v>
      </c>
      <c r="J20">
        <v>94</v>
      </c>
      <c r="K20" s="88"/>
      <c r="L20" s="88"/>
      <c r="M20" s="88"/>
      <c r="N20" s="88"/>
      <c r="O20" s="88"/>
      <c r="P20" s="88"/>
      <c r="Q20" s="88"/>
      <c r="R20" s="88"/>
      <c r="S20" t="s">
        <v>188</v>
      </c>
    </row>
    <row r="21" spans="1:19" x14ac:dyDescent="0.25">
      <c r="A21" s="88" t="s">
        <v>161</v>
      </c>
      <c r="B21" t="s">
        <v>202</v>
      </c>
      <c r="C21" t="s">
        <v>226</v>
      </c>
      <c r="D21">
        <v>0</v>
      </c>
      <c r="E21">
        <v>1.53604996204376</v>
      </c>
      <c r="F21">
        <v>0.111031003296375</v>
      </c>
      <c r="G21">
        <v>0</v>
      </c>
      <c r="H21">
        <v>0</v>
      </c>
      <c r="I21">
        <v>0</v>
      </c>
      <c r="J21">
        <v>53</v>
      </c>
      <c r="K21" s="88">
        <v>5.1190480964366701E-2</v>
      </c>
      <c r="L21" s="88">
        <v>1.8377167000000001</v>
      </c>
      <c r="M21" s="88">
        <v>0.64898529999999999</v>
      </c>
      <c r="N21" s="88">
        <v>0</v>
      </c>
      <c r="O21" s="88">
        <v>2.3719966000000001</v>
      </c>
      <c r="P21" s="88">
        <v>0</v>
      </c>
      <c r="Q21" s="88">
        <v>65</v>
      </c>
      <c r="R21" s="88" t="s">
        <v>171</v>
      </c>
      <c r="S21" t="s">
        <v>186</v>
      </c>
    </row>
    <row r="22" spans="1:19" x14ac:dyDescent="0.25">
      <c r="A22" s="88"/>
      <c r="B22" t="s">
        <v>203</v>
      </c>
      <c r="C22" t="s">
        <v>227</v>
      </c>
      <c r="D22">
        <v>1.0714283006058801E-2</v>
      </c>
      <c r="E22">
        <v>1.63226997852325</v>
      </c>
      <c r="F22">
        <v>0.76553499698638905</v>
      </c>
      <c r="G22">
        <v>0</v>
      </c>
      <c r="H22">
        <v>3.34198999404907</v>
      </c>
      <c r="I22">
        <v>0</v>
      </c>
      <c r="J22">
        <v>83</v>
      </c>
      <c r="K22" s="88"/>
      <c r="L22" s="88"/>
      <c r="M22" s="88"/>
      <c r="N22" s="88"/>
      <c r="O22" s="88"/>
      <c r="P22" s="88"/>
      <c r="Q22" s="88"/>
      <c r="R22" s="88"/>
      <c r="S22" t="s">
        <v>187</v>
      </c>
    </row>
    <row r="23" spans="1:19" x14ac:dyDescent="0.25">
      <c r="A23" s="88"/>
      <c r="B23" t="s">
        <v>204</v>
      </c>
      <c r="C23" t="s">
        <v>228</v>
      </c>
      <c r="D23">
        <v>0.14285715988704101</v>
      </c>
      <c r="E23">
        <v>2.3448300361633301</v>
      </c>
      <c r="F23">
        <v>1.07038998603821</v>
      </c>
      <c r="G23">
        <v>0</v>
      </c>
      <c r="H23">
        <v>3.7739999294281001</v>
      </c>
      <c r="I23">
        <v>0</v>
      </c>
      <c r="J23">
        <v>59</v>
      </c>
      <c r="K23" s="88"/>
      <c r="L23" s="88"/>
      <c r="M23" s="88"/>
      <c r="N23" s="88"/>
      <c r="O23" s="88"/>
      <c r="P23" s="88"/>
      <c r="Q23" s="88"/>
      <c r="R23" s="88"/>
      <c r="S23" t="s">
        <v>188</v>
      </c>
    </row>
    <row r="24" spans="1:19" x14ac:dyDescent="0.25">
      <c r="A24" s="88" t="s">
        <v>162</v>
      </c>
      <c r="B24" t="s">
        <v>202</v>
      </c>
      <c r="C24" t="s">
        <v>229</v>
      </c>
      <c r="D24">
        <v>0.20404043996875901</v>
      </c>
      <c r="E24">
        <v>1.7378499510000001</v>
      </c>
      <c r="F24">
        <v>1.433609962</v>
      </c>
      <c r="G24">
        <v>0.30778399099999998</v>
      </c>
      <c r="H24">
        <v>0.59081500799999997</v>
      </c>
      <c r="I24">
        <v>1.619050026</v>
      </c>
      <c r="J24">
        <v>43</v>
      </c>
      <c r="K24" s="88">
        <v>0.180566918400131</v>
      </c>
      <c r="L24" s="88">
        <v>0.93754336999999999</v>
      </c>
      <c r="M24" s="88">
        <v>0.95759269000000002</v>
      </c>
      <c r="N24" s="88">
        <v>1.672065E-2</v>
      </c>
      <c r="O24" s="88">
        <v>0.35527234000000002</v>
      </c>
      <c r="P24" s="88">
        <v>57.714350000000003</v>
      </c>
      <c r="Q24" s="88">
        <v>38.869570000000003</v>
      </c>
      <c r="R24" s="89" t="s">
        <v>172</v>
      </c>
      <c r="S24" t="s">
        <v>190</v>
      </c>
    </row>
    <row r="25" spans="1:19" x14ac:dyDescent="0.25">
      <c r="A25" s="88"/>
      <c r="B25" t="s">
        <v>203</v>
      </c>
      <c r="C25" t="s">
        <v>230</v>
      </c>
      <c r="D25">
        <v>0.14375001937151</v>
      </c>
      <c r="E25">
        <v>0.56611287300000002</v>
      </c>
      <c r="F25">
        <v>0.75666845100000002</v>
      </c>
      <c r="G25">
        <v>-0.14388377499999999</v>
      </c>
      <c r="H25">
        <v>0.56354758599999999</v>
      </c>
      <c r="I25">
        <v>171.52400209999999</v>
      </c>
      <c r="J25">
        <v>42</v>
      </c>
      <c r="K25" s="88"/>
      <c r="L25" s="88"/>
      <c r="M25" s="88"/>
      <c r="N25" s="88"/>
      <c r="O25" s="88"/>
      <c r="P25" s="88"/>
      <c r="Q25" s="88"/>
      <c r="R25" s="89"/>
      <c r="S25" t="s">
        <v>191</v>
      </c>
    </row>
    <row r="26" spans="1:19" x14ac:dyDescent="0.25">
      <c r="A26" s="88"/>
      <c r="B26" t="s">
        <v>204</v>
      </c>
      <c r="C26" t="s">
        <v>231</v>
      </c>
      <c r="D26">
        <v>0.19391029586012501</v>
      </c>
      <c r="E26">
        <v>0.50866728800000005</v>
      </c>
      <c r="F26">
        <v>0.68249966500000003</v>
      </c>
      <c r="G26">
        <v>-0.11373826099999999</v>
      </c>
      <c r="H26">
        <v>-8.8545574000000002E-2</v>
      </c>
      <c r="I26">
        <v>0</v>
      </c>
      <c r="J26">
        <v>31.608695650000001</v>
      </c>
      <c r="K26" s="88"/>
      <c r="L26" s="88"/>
      <c r="M26" s="88"/>
      <c r="N26" s="88"/>
      <c r="O26" s="88"/>
      <c r="P26" s="88"/>
      <c r="Q26" s="88"/>
      <c r="R26" s="89"/>
      <c r="S26" t="s">
        <v>192</v>
      </c>
    </row>
    <row r="27" spans="1:19" x14ac:dyDescent="0.25">
      <c r="A27" s="88" t="s">
        <v>155</v>
      </c>
      <c r="B27" t="s">
        <v>202</v>
      </c>
      <c r="C27" t="s">
        <v>233</v>
      </c>
      <c r="D27">
        <v>1.32275058163537E-2</v>
      </c>
      <c r="E27">
        <v>2.6903200150000002</v>
      </c>
      <c r="F27">
        <v>2.294179916</v>
      </c>
      <c r="G27">
        <v>0.44287198799999999</v>
      </c>
      <c r="H27">
        <v>0.40091600999999999</v>
      </c>
      <c r="I27">
        <v>0</v>
      </c>
      <c r="J27">
        <v>45</v>
      </c>
      <c r="K27" s="88">
        <v>6.3220708182564504E-3</v>
      </c>
      <c r="L27" s="88">
        <v>2.8906903000000002</v>
      </c>
      <c r="M27" s="88">
        <v>2.5918239000000001</v>
      </c>
      <c r="N27" s="88">
        <v>1.2026279</v>
      </c>
      <c r="O27" s="88">
        <v>0.87548040000000005</v>
      </c>
      <c r="P27" s="88">
        <v>58.2856649</v>
      </c>
      <c r="Q27" s="88">
        <v>37.4202899</v>
      </c>
      <c r="R27" s="89" t="s">
        <v>172</v>
      </c>
      <c r="S27" t="s">
        <v>190</v>
      </c>
    </row>
    <row r="28" spans="1:19" x14ac:dyDescent="0.25">
      <c r="A28" s="88"/>
      <c r="B28" t="s">
        <v>203</v>
      </c>
      <c r="C28" t="s">
        <v>234</v>
      </c>
      <c r="D28">
        <v>0</v>
      </c>
      <c r="E28">
        <v>2.8299100400000001</v>
      </c>
      <c r="F28">
        <v>3.1580901149999998</v>
      </c>
      <c r="G28">
        <v>1.2523900269999999</v>
      </c>
      <c r="H28">
        <v>1.0210599899999999</v>
      </c>
      <c r="I28">
        <v>174.85699460000001</v>
      </c>
      <c r="J28">
        <v>51</v>
      </c>
      <c r="K28" s="88"/>
      <c r="L28" s="88"/>
      <c r="M28" s="88"/>
      <c r="N28" s="88"/>
      <c r="O28" s="88"/>
      <c r="P28" s="88"/>
      <c r="Q28" s="88"/>
      <c r="R28" s="89"/>
      <c r="S28" t="s">
        <v>191</v>
      </c>
    </row>
    <row r="29" spans="1:19" x14ac:dyDescent="0.25">
      <c r="A29" s="88"/>
      <c r="B29" t="s">
        <v>204</v>
      </c>
      <c r="C29" t="s">
        <v>235</v>
      </c>
      <c r="D29">
        <v>5.7387066384156499E-3</v>
      </c>
      <c r="E29">
        <v>3.1518409869999999</v>
      </c>
      <c r="F29">
        <v>2.3232017699999998</v>
      </c>
      <c r="G29">
        <v>1.9126217830000001</v>
      </c>
      <c r="H29">
        <v>1.2044652490000001</v>
      </c>
      <c r="I29">
        <v>0</v>
      </c>
      <c r="J29">
        <v>16.260869570000001</v>
      </c>
      <c r="K29" s="88"/>
      <c r="L29" s="88"/>
      <c r="M29" s="88"/>
      <c r="N29" s="88"/>
      <c r="O29" s="88"/>
      <c r="P29" s="88"/>
      <c r="Q29" s="88"/>
      <c r="R29" s="89"/>
      <c r="S29" t="s">
        <v>192</v>
      </c>
    </row>
    <row r="30" spans="1:19" x14ac:dyDescent="0.25">
      <c r="A30" s="88" t="s">
        <v>163</v>
      </c>
      <c r="B30" t="s">
        <v>205</v>
      </c>
      <c r="C30" t="s">
        <v>236</v>
      </c>
      <c r="D30">
        <v>1.07412450775808E-3</v>
      </c>
      <c r="E30">
        <v>3.1795101165771502</v>
      </c>
      <c r="F30">
        <v>5.7339000701904297</v>
      </c>
      <c r="G30">
        <v>1.3448300361633301</v>
      </c>
      <c r="H30">
        <v>4.8409700393676802</v>
      </c>
      <c r="I30">
        <v>1.2381000518798799</v>
      </c>
      <c r="J30">
        <v>48</v>
      </c>
      <c r="K30" s="88">
        <v>1.8436536329858099E-2</v>
      </c>
      <c r="L30" s="88">
        <v>2.8938052999999999</v>
      </c>
      <c r="M30" s="88">
        <v>4.7105072999999997</v>
      </c>
      <c r="N30" s="88">
        <v>0.58889340000000001</v>
      </c>
      <c r="O30" s="88">
        <v>3.9728767</v>
      </c>
      <c r="P30" s="88">
        <v>13.317466100000001</v>
      </c>
      <c r="Q30" s="88">
        <v>48.6666667</v>
      </c>
      <c r="R30" s="89" t="s">
        <v>173</v>
      </c>
      <c r="S30" t="s">
        <v>193</v>
      </c>
    </row>
    <row r="31" spans="1:19" x14ac:dyDescent="0.25">
      <c r="A31" s="88"/>
      <c r="B31" t="s">
        <v>206</v>
      </c>
      <c r="C31" t="s">
        <v>237</v>
      </c>
      <c r="D31">
        <v>1.6949154562869301E-2</v>
      </c>
      <c r="E31">
        <v>2.27836990356445</v>
      </c>
      <c r="F31">
        <v>3.89699006080627</v>
      </c>
      <c r="G31">
        <v>-0.21501299738884</v>
      </c>
      <c r="H31">
        <v>3.1879000663757302</v>
      </c>
      <c r="I31">
        <v>38.714298248291001</v>
      </c>
      <c r="J31">
        <v>46</v>
      </c>
      <c r="K31" s="88"/>
      <c r="L31" s="88"/>
      <c r="M31" s="88"/>
      <c r="N31" s="88"/>
      <c r="O31" s="88"/>
      <c r="P31" s="88"/>
      <c r="Q31" s="88"/>
      <c r="R31" s="89"/>
      <c r="S31" t="s">
        <v>194</v>
      </c>
    </row>
    <row r="32" spans="1:19" x14ac:dyDescent="0.25">
      <c r="A32" s="88"/>
      <c r="B32" t="s">
        <v>207</v>
      </c>
      <c r="C32" t="s">
        <v>238</v>
      </c>
      <c r="D32">
        <v>3.7286329918947002E-2</v>
      </c>
      <c r="E32">
        <v>3.2235359170220099</v>
      </c>
      <c r="F32">
        <v>4.5006317008625398</v>
      </c>
      <c r="G32">
        <v>0.63686320998451895</v>
      </c>
      <c r="H32">
        <v>3.88975989818573</v>
      </c>
      <c r="I32">
        <v>0</v>
      </c>
      <c r="J32">
        <v>52</v>
      </c>
      <c r="K32" s="88"/>
      <c r="L32" s="88"/>
      <c r="M32" s="88"/>
      <c r="N32" s="88"/>
      <c r="O32" s="88"/>
      <c r="P32" s="88"/>
      <c r="Q32" s="88"/>
      <c r="R32" s="89"/>
      <c r="S32" t="s">
        <v>195</v>
      </c>
    </row>
    <row r="34" spans="1:3" x14ac:dyDescent="0.25">
      <c r="A34" t="s">
        <v>254</v>
      </c>
    </row>
    <row r="37" spans="1:3" x14ac:dyDescent="0.25">
      <c r="A37" s="49" t="s">
        <v>261</v>
      </c>
      <c r="B37" s="50"/>
      <c r="C37" s="51"/>
    </row>
    <row r="38" spans="1:3" x14ac:dyDescent="0.25">
      <c r="A38" s="48" t="s">
        <v>257</v>
      </c>
      <c r="B38" s="15" t="s">
        <v>258</v>
      </c>
      <c r="C38" s="33" t="s">
        <v>259</v>
      </c>
    </row>
    <row r="39" spans="1:3" x14ac:dyDescent="0.25">
      <c r="A39" s="32" t="s">
        <v>255</v>
      </c>
      <c r="B39">
        <v>0.68</v>
      </c>
      <c r="C39" s="36">
        <v>3.2000000000000001E-2</v>
      </c>
    </row>
    <row r="40" spans="1:3" x14ac:dyDescent="0.25">
      <c r="A40" s="32" t="s">
        <v>256</v>
      </c>
      <c r="B40">
        <v>-0.2</v>
      </c>
      <c r="C40" s="36">
        <v>0.57299999999999995</v>
      </c>
    </row>
    <row r="41" spans="1:3" x14ac:dyDescent="0.25">
      <c r="A41" s="32" t="s">
        <v>242</v>
      </c>
      <c r="B41">
        <v>0.23899999999999999</v>
      </c>
      <c r="C41" s="36">
        <v>0.50600000000000001</v>
      </c>
    </row>
    <row r="42" spans="1:3" x14ac:dyDescent="0.25">
      <c r="A42" s="32" t="s">
        <v>243</v>
      </c>
      <c r="B42">
        <v>-0.39400000000000002</v>
      </c>
      <c r="C42" s="36">
        <v>0.25900000000000001</v>
      </c>
    </row>
    <row r="43" spans="1:3" x14ac:dyDescent="0.25">
      <c r="A43" s="32" t="s">
        <v>240</v>
      </c>
      <c r="B43">
        <v>0.13500000000000001</v>
      </c>
      <c r="C43" s="36">
        <v>0.71099999999999997</v>
      </c>
    </row>
    <row r="44" spans="1:3" x14ac:dyDescent="0.25">
      <c r="A44" s="32" t="s">
        <v>241</v>
      </c>
      <c r="B44">
        <v>3.9E-2</v>
      </c>
      <c r="C44" s="36">
        <v>0.91400000000000003</v>
      </c>
    </row>
    <row r="45" spans="1:3" x14ac:dyDescent="0.25">
      <c r="A45" s="34" t="s">
        <v>260</v>
      </c>
      <c r="B45" s="35">
        <v>-0.32400000000000001</v>
      </c>
      <c r="C45" s="37">
        <v>0.36</v>
      </c>
    </row>
  </sheetData>
  <mergeCells count="90">
    <mergeCell ref="P30:P32"/>
    <mergeCell ref="Q30:Q32"/>
    <mergeCell ref="K30:K32"/>
    <mergeCell ref="L30:L32"/>
    <mergeCell ref="M30:M32"/>
    <mergeCell ref="N30:N32"/>
    <mergeCell ref="O30:O32"/>
    <mergeCell ref="P24:P26"/>
    <mergeCell ref="Q24:Q26"/>
    <mergeCell ref="K27:K29"/>
    <mergeCell ref="L27:L29"/>
    <mergeCell ref="M27:M29"/>
    <mergeCell ref="N27:N29"/>
    <mergeCell ref="O27:O29"/>
    <mergeCell ref="P27:P29"/>
    <mergeCell ref="Q27:Q29"/>
    <mergeCell ref="K24:K26"/>
    <mergeCell ref="L24:L26"/>
    <mergeCell ref="M24:M26"/>
    <mergeCell ref="N24:N26"/>
    <mergeCell ref="O24:O26"/>
    <mergeCell ref="M21:M23"/>
    <mergeCell ref="N21:N23"/>
    <mergeCell ref="O21:O23"/>
    <mergeCell ref="P21:P23"/>
    <mergeCell ref="Q21:Q23"/>
    <mergeCell ref="N12:N14"/>
    <mergeCell ref="O12:O14"/>
    <mergeCell ref="P12:P14"/>
    <mergeCell ref="Q12:Q14"/>
    <mergeCell ref="K15:K17"/>
    <mergeCell ref="L15:L17"/>
    <mergeCell ref="M15:M17"/>
    <mergeCell ref="N15:N17"/>
    <mergeCell ref="O15:O17"/>
    <mergeCell ref="P15:P17"/>
    <mergeCell ref="Q15:Q17"/>
    <mergeCell ref="P3:P5"/>
    <mergeCell ref="A12:A14"/>
    <mergeCell ref="R9:R11"/>
    <mergeCell ref="R12:R14"/>
    <mergeCell ref="K3:K5"/>
    <mergeCell ref="L3:L5"/>
    <mergeCell ref="K9:K11"/>
    <mergeCell ref="L9:L11"/>
    <mergeCell ref="M9:M11"/>
    <mergeCell ref="N9:N11"/>
    <mergeCell ref="O9:O11"/>
    <mergeCell ref="P9:P11"/>
    <mergeCell ref="Q9:Q11"/>
    <mergeCell ref="K12:K14"/>
    <mergeCell ref="L12:L14"/>
    <mergeCell ref="M12:M14"/>
    <mergeCell ref="L21:L23"/>
    <mergeCell ref="A3:A5"/>
    <mergeCell ref="R3:R5"/>
    <mergeCell ref="R6:R8"/>
    <mergeCell ref="A6:A8"/>
    <mergeCell ref="A9:A11"/>
    <mergeCell ref="K6:K7"/>
    <mergeCell ref="L6:L7"/>
    <mergeCell ref="M6:M7"/>
    <mergeCell ref="N6:N7"/>
    <mergeCell ref="O6:O7"/>
    <mergeCell ref="P6:P7"/>
    <mergeCell ref="Q6:Q7"/>
    <mergeCell ref="M3:M5"/>
    <mergeCell ref="N3:N5"/>
    <mergeCell ref="O3:O5"/>
    <mergeCell ref="R27:R29"/>
    <mergeCell ref="R30:R32"/>
    <mergeCell ref="A15:A17"/>
    <mergeCell ref="A18:A20"/>
    <mergeCell ref="A21:A23"/>
    <mergeCell ref="A24:A26"/>
    <mergeCell ref="A27:A29"/>
    <mergeCell ref="A30:A32"/>
    <mergeCell ref="K18:K20"/>
    <mergeCell ref="L18:L20"/>
    <mergeCell ref="M18:M20"/>
    <mergeCell ref="N18:N20"/>
    <mergeCell ref="O18:O20"/>
    <mergeCell ref="P18:P20"/>
    <mergeCell ref="Q18:Q20"/>
    <mergeCell ref="K21:K23"/>
    <mergeCell ref="Q3:Q5"/>
    <mergeCell ref="R15:R17"/>
    <mergeCell ref="R18:R20"/>
    <mergeCell ref="R21:R23"/>
    <mergeCell ref="R24:R26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B85E5-5E0E-41B4-AC95-20DD0EB7CA99}">
  <dimension ref="A1:E82"/>
  <sheetViews>
    <sheetView workbookViewId="0">
      <selection activeCell="F17" sqref="F17"/>
    </sheetView>
  </sheetViews>
  <sheetFormatPr defaultRowHeight="15" x14ac:dyDescent="0.25"/>
  <cols>
    <col min="1" max="1" width="22.140625" customWidth="1"/>
    <col min="2" max="2" width="33.140625" bestFit="1" customWidth="1"/>
    <col min="3" max="3" width="38.28515625" customWidth="1"/>
  </cols>
  <sheetData>
    <row r="1" spans="1:4" x14ac:dyDescent="0.25">
      <c r="A1" s="16" t="s">
        <v>437</v>
      </c>
      <c r="B1" s="16"/>
      <c r="C1" s="16"/>
    </row>
    <row r="2" spans="1:4" ht="15.75" thickBot="1" x14ac:dyDescent="0.3">
      <c r="A2" s="19" t="s">
        <v>23</v>
      </c>
      <c r="B2" s="19" t="s">
        <v>24</v>
      </c>
      <c r="C2" s="19" t="s">
        <v>25</v>
      </c>
      <c r="D2" s="15" t="s">
        <v>29</v>
      </c>
    </row>
    <row r="3" spans="1:4" x14ac:dyDescent="0.25">
      <c r="A3" s="18" t="s">
        <v>13</v>
      </c>
      <c r="B3" s="17" t="s">
        <v>26</v>
      </c>
      <c r="C3" s="98" t="s">
        <v>28</v>
      </c>
      <c r="D3" s="90">
        <v>1026</v>
      </c>
    </row>
    <row r="4" spans="1:4" ht="15.75" thickBot="1" x14ac:dyDescent="0.3">
      <c r="A4" s="73" t="s">
        <v>14</v>
      </c>
      <c r="B4" s="63" t="s">
        <v>27</v>
      </c>
      <c r="C4" s="99"/>
      <c r="D4" s="91"/>
    </row>
    <row r="5" spans="1:4" x14ac:dyDescent="0.25">
      <c r="A5" s="76" t="s">
        <v>346</v>
      </c>
      <c r="B5" s="74" t="s">
        <v>353</v>
      </c>
      <c r="C5" s="96" t="s">
        <v>376</v>
      </c>
      <c r="D5" s="92">
        <v>197</v>
      </c>
    </row>
    <row r="6" spans="1:4" ht="15.75" thickBot="1" x14ac:dyDescent="0.3">
      <c r="A6" s="77" t="s">
        <v>345</v>
      </c>
      <c r="B6" s="75" t="s">
        <v>354</v>
      </c>
      <c r="C6" s="97"/>
      <c r="D6" s="93"/>
    </row>
    <row r="7" spans="1:4" x14ac:dyDescent="0.25">
      <c r="A7" s="76" t="s">
        <v>426</v>
      </c>
      <c r="B7" s="21" t="s">
        <v>422</v>
      </c>
      <c r="C7" s="21" t="s">
        <v>430</v>
      </c>
      <c r="D7" s="84"/>
    </row>
    <row r="8" spans="1:4" x14ac:dyDescent="0.25">
      <c r="A8" s="22" t="s">
        <v>427</v>
      </c>
      <c r="B8" s="14" t="s">
        <v>423</v>
      </c>
      <c r="C8" s="14" t="s">
        <v>431</v>
      </c>
      <c r="D8" s="23">
        <v>327</v>
      </c>
    </row>
    <row r="9" spans="1:4" x14ac:dyDescent="0.25">
      <c r="A9" s="22" t="s">
        <v>428</v>
      </c>
      <c r="B9" s="14" t="s">
        <v>424</v>
      </c>
      <c r="C9" s="14" t="s">
        <v>432</v>
      </c>
      <c r="D9" s="23">
        <v>327</v>
      </c>
    </row>
    <row r="10" spans="1:4" ht="15.75" thickBot="1" x14ac:dyDescent="0.3">
      <c r="A10" s="24" t="s">
        <v>429</v>
      </c>
      <c r="B10" s="25" t="s">
        <v>425</v>
      </c>
      <c r="C10" s="25" t="s">
        <v>433</v>
      </c>
      <c r="D10" s="85">
        <v>322</v>
      </c>
    </row>
    <row r="11" spans="1:4" ht="15.75" thickBot="1" x14ac:dyDescent="0.3">
      <c r="A11" s="69" t="s">
        <v>52</v>
      </c>
      <c r="B11" s="70" t="s">
        <v>53</v>
      </c>
      <c r="C11" s="71" t="s">
        <v>54</v>
      </c>
      <c r="D11" s="72"/>
    </row>
    <row r="12" spans="1:4" x14ac:dyDescent="0.25">
      <c r="A12" s="20" t="s">
        <v>42</v>
      </c>
      <c r="B12" s="21" t="s">
        <v>39</v>
      </c>
      <c r="C12" s="94" t="s">
        <v>50</v>
      </c>
      <c r="D12" s="30">
        <v>500</v>
      </c>
    </row>
    <row r="13" spans="1:4" x14ac:dyDescent="0.25">
      <c r="A13" s="22" t="s">
        <v>44</v>
      </c>
      <c r="B13" s="14" t="s">
        <v>43</v>
      </c>
      <c r="C13" s="95"/>
      <c r="D13" s="31">
        <v>425</v>
      </c>
    </row>
    <row r="14" spans="1:4" x14ac:dyDescent="0.25">
      <c r="A14" s="22" t="s">
        <v>45</v>
      </c>
      <c r="B14" s="14" t="s">
        <v>27</v>
      </c>
      <c r="C14" s="95"/>
      <c r="D14" s="31">
        <v>183</v>
      </c>
    </row>
    <row r="15" spans="1:4" ht="15.75" thickBot="1" x14ac:dyDescent="0.3">
      <c r="A15" s="27" t="s">
        <v>41</v>
      </c>
      <c r="B15" s="28" t="s">
        <v>40</v>
      </c>
      <c r="C15" s="95"/>
      <c r="D15" s="29"/>
    </row>
    <row r="16" spans="1:4" x14ac:dyDescent="0.25">
      <c r="A16" s="20" t="s">
        <v>46</v>
      </c>
      <c r="B16" s="74" t="s">
        <v>355</v>
      </c>
      <c r="C16" s="94" t="s">
        <v>51</v>
      </c>
      <c r="D16" s="30"/>
    </row>
    <row r="17" spans="1:4" x14ac:dyDescent="0.25">
      <c r="A17" s="22" t="s">
        <v>47</v>
      </c>
      <c r="B17" s="14" t="s">
        <v>38</v>
      </c>
      <c r="C17" s="95"/>
      <c r="D17" s="31">
        <v>355</v>
      </c>
    </row>
    <row r="18" spans="1:4" ht="15.75" thickBot="1" x14ac:dyDescent="0.3">
      <c r="A18" s="27" t="s">
        <v>48</v>
      </c>
      <c r="B18" s="28" t="s">
        <v>49</v>
      </c>
      <c r="C18" s="95"/>
      <c r="D18" s="29">
        <v>233</v>
      </c>
    </row>
    <row r="19" spans="1:4" x14ac:dyDescent="0.25">
      <c r="A19" s="20" t="s">
        <v>60</v>
      </c>
      <c r="B19" s="21" t="s">
        <v>55</v>
      </c>
      <c r="C19" s="21" t="s">
        <v>375</v>
      </c>
      <c r="D19" s="30"/>
    </row>
    <row r="20" spans="1:4" x14ac:dyDescent="0.25">
      <c r="A20" s="22" t="s">
        <v>61</v>
      </c>
      <c r="B20" s="14" t="s">
        <v>56</v>
      </c>
      <c r="C20" s="14" t="s">
        <v>57</v>
      </c>
      <c r="D20" s="31"/>
    </row>
    <row r="21" spans="1:4" ht="15.75" thickBot="1" x14ac:dyDescent="0.3">
      <c r="A21" s="27" t="s">
        <v>62</v>
      </c>
      <c r="B21" s="28" t="s">
        <v>58</v>
      </c>
      <c r="C21" s="79" t="s">
        <v>59</v>
      </c>
      <c r="D21" s="29"/>
    </row>
    <row r="22" spans="1:4" x14ac:dyDescent="0.25">
      <c r="A22" s="80" t="s">
        <v>30</v>
      </c>
      <c r="B22" s="81" t="s">
        <v>15</v>
      </c>
      <c r="C22" s="81" t="s">
        <v>16</v>
      </c>
      <c r="D22" s="30"/>
    </row>
    <row r="23" spans="1:4" x14ac:dyDescent="0.25">
      <c r="A23" s="82" t="s">
        <v>31</v>
      </c>
      <c r="B23" s="78" t="s">
        <v>17</v>
      </c>
      <c r="C23" s="78"/>
      <c r="D23" s="31"/>
    </row>
    <row r="24" spans="1:4" ht="15.75" thickBot="1" x14ac:dyDescent="0.3">
      <c r="A24" s="83" t="s">
        <v>32</v>
      </c>
      <c r="B24" s="79" t="s">
        <v>18</v>
      </c>
      <c r="C24" s="79" t="s">
        <v>36</v>
      </c>
      <c r="D24" s="29"/>
    </row>
    <row r="25" spans="1:4" x14ac:dyDescent="0.25">
      <c r="A25" s="80" t="s">
        <v>33</v>
      </c>
      <c r="B25" s="81" t="s">
        <v>19</v>
      </c>
      <c r="C25" s="81" t="s">
        <v>20</v>
      </c>
      <c r="D25" s="30"/>
    </row>
    <row r="26" spans="1:4" x14ac:dyDescent="0.25">
      <c r="A26" s="82" t="s">
        <v>34</v>
      </c>
      <c r="B26" s="78" t="s">
        <v>21</v>
      </c>
      <c r="C26" s="78"/>
      <c r="D26" s="31"/>
    </row>
    <row r="27" spans="1:4" ht="15.75" thickBot="1" x14ac:dyDescent="0.3">
      <c r="A27" s="24" t="s">
        <v>35</v>
      </c>
      <c r="B27" s="25" t="s">
        <v>22</v>
      </c>
      <c r="C27" s="25" t="s">
        <v>37</v>
      </c>
      <c r="D27" s="26"/>
    </row>
    <row r="28" spans="1:4" x14ac:dyDescent="0.25">
      <c r="A28" s="64" t="s">
        <v>418</v>
      </c>
      <c r="B28" s="14" t="s">
        <v>415</v>
      </c>
      <c r="C28" s="65" t="s">
        <v>421</v>
      </c>
    </row>
    <row r="29" spans="1:4" x14ac:dyDescent="0.25">
      <c r="A29" s="66" t="s">
        <v>419</v>
      </c>
      <c r="B29" s="14" t="s">
        <v>416</v>
      </c>
      <c r="C29" s="14"/>
    </row>
    <row r="30" spans="1:4" ht="15.75" thickBot="1" x14ac:dyDescent="0.3">
      <c r="A30" s="67" t="s">
        <v>420</v>
      </c>
      <c r="B30" s="14" t="s">
        <v>417</v>
      </c>
      <c r="C30" s="14" t="s">
        <v>37</v>
      </c>
    </row>
    <row r="31" spans="1:4" x14ac:dyDescent="0.25">
      <c r="A31" s="64" t="s">
        <v>397</v>
      </c>
      <c r="B31" s="21" t="s">
        <v>394</v>
      </c>
      <c r="C31" s="65" t="s">
        <v>400</v>
      </c>
      <c r="D31" s="60"/>
    </row>
    <row r="32" spans="1:4" x14ac:dyDescent="0.25">
      <c r="A32" s="66" t="s">
        <v>398</v>
      </c>
      <c r="B32" s="14" t="s">
        <v>395</v>
      </c>
      <c r="C32" s="14"/>
      <c r="D32" s="61"/>
    </row>
    <row r="33" spans="1:5" ht="15.75" thickBot="1" x14ac:dyDescent="0.3">
      <c r="A33" s="67" t="s">
        <v>399</v>
      </c>
      <c r="B33" s="25" t="s">
        <v>396</v>
      </c>
      <c r="C33" s="25" t="s">
        <v>37</v>
      </c>
      <c r="D33" s="62"/>
    </row>
    <row r="34" spans="1:5" x14ac:dyDescent="0.25">
      <c r="A34" s="64" t="s">
        <v>404</v>
      </c>
      <c r="B34" s="14" t="s">
        <v>401</v>
      </c>
      <c r="C34" s="65" t="s">
        <v>407</v>
      </c>
      <c r="E34" s="55"/>
    </row>
    <row r="35" spans="1:5" x14ac:dyDescent="0.25">
      <c r="A35" s="66" t="s">
        <v>405</v>
      </c>
      <c r="B35" s="14" t="s">
        <v>402</v>
      </c>
      <c r="C35" s="14"/>
      <c r="E35" s="55"/>
    </row>
    <row r="36" spans="1:5" ht="15.75" thickBot="1" x14ac:dyDescent="0.3">
      <c r="A36" s="67" t="s">
        <v>406</v>
      </c>
      <c r="B36" s="14" t="s">
        <v>403</v>
      </c>
      <c r="C36" s="14" t="s">
        <v>37</v>
      </c>
      <c r="E36" s="55"/>
    </row>
    <row r="37" spans="1:5" x14ac:dyDescent="0.25">
      <c r="A37" s="64" t="s">
        <v>372</v>
      </c>
      <c r="B37" s="65" t="s">
        <v>362</v>
      </c>
      <c r="C37" s="65" t="s">
        <v>379</v>
      </c>
      <c r="D37" s="60"/>
    </row>
    <row r="38" spans="1:5" x14ac:dyDescent="0.25">
      <c r="A38" s="66" t="s">
        <v>373</v>
      </c>
      <c r="B38" s="8" t="s">
        <v>363</v>
      </c>
      <c r="C38" s="8"/>
      <c r="D38" s="61"/>
    </row>
    <row r="39" spans="1:5" ht="15.75" thickBot="1" x14ac:dyDescent="0.3">
      <c r="A39" s="67" t="s">
        <v>371</v>
      </c>
      <c r="B39" s="68" t="s">
        <v>364</v>
      </c>
      <c r="C39" s="68" t="s">
        <v>37</v>
      </c>
      <c r="D39" s="62"/>
    </row>
    <row r="40" spans="1:5" x14ac:dyDescent="0.25">
      <c r="A40" s="64" t="s">
        <v>411</v>
      </c>
      <c r="B40" s="21" t="s">
        <v>408</v>
      </c>
      <c r="C40" s="65" t="s">
        <v>414</v>
      </c>
      <c r="D40" s="60"/>
    </row>
    <row r="41" spans="1:5" x14ac:dyDescent="0.25">
      <c r="A41" s="66" t="s">
        <v>412</v>
      </c>
      <c r="B41" s="14" t="s">
        <v>409</v>
      </c>
      <c r="C41" s="14"/>
      <c r="D41" s="61"/>
    </row>
    <row r="42" spans="1:5" ht="15.75" thickBot="1" x14ac:dyDescent="0.3">
      <c r="A42" s="67" t="s">
        <v>413</v>
      </c>
      <c r="B42" s="25" t="s">
        <v>410</v>
      </c>
      <c r="C42" s="25" t="s">
        <v>37</v>
      </c>
      <c r="D42" s="62"/>
    </row>
    <row r="43" spans="1:5" x14ac:dyDescent="0.25">
      <c r="A43" s="64" t="s">
        <v>383</v>
      </c>
      <c r="B43" s="21" t="s">
        <v>380</v>
      </c>
      <c r="C43" s="65" t="s">
        <v>386</v>
      </c>
      <c r="D43" s="60"/>
    </row>
    <row r="44" spans="1:5" x14ac:dyDescent="0.25">
      <c r="A44" s="66" t="s">
        <v>384</v>
      </c>
      <c r="B44" s="14" t="s">
        <v>381</v>
      </c>
      <c r="C44" s="14"/>
      <c r="D44" s="61"/>
    </row>
    <row r="45" spans="1:5" ht="15.75" thickBot="1" x14ac:dyDescent="0.3">
      <c r="A45" s="67" t="s">
        <v>385</v>
      </c>
      <c r="B45" s="25" t="s">
        <v>382</v>
      </c>
      <c r="C45" s="25" t="s">
        <v>37</v>
      </c>
      <c r="D45" s="62"/>
    </row>
    <row r="46" spans="1:5" x14ac:dyDescent="0.25">
      <c r="A46" s="64" t="s">
        <v>390</v>
      </c>
      <c r="B46" s="21" t="s">
        <v>387</v>
      </c>
      <c r="C46" s="65" t="s">
        <v>393</v>
      </c>
      <c r="D46" s="60"/>
    </row>
    <row r="47" spans="1:5" x14ac:dyDescent="0.25">
      <c r="A47" s="66" t="s">
        <v>391</v>
      </c>
      <c r="B47" s="14" t="s">
        <v>388</v>
      </c>
      <c r="C47" s="14"/>
      <c r="D47" s="61"/>
    </row>
    <row r="48" spans="1:5" ht="15.75" thickBot="1" x14ac:dyDescent="0.3">
      <c r="A48" s="67" t="s">
        <v>392</v>
      </c>
      <c r="B48" s="25" t="s">
        <v>389</v>
      </c>
      <c r="C48" s="25" t="s">
        <v>37</v>
      </c>
      <c r="D48" s="62"/>
    </row>
    <row r="49" spans="1:5" x14ac:dyDescent="0.25">
      <c r="A49" s="64" t="s">
        <v>369</v>
      </c>
      <c r="B49" s="65" t="s">
        <v>359</v>
      </c>
      <c r="C49" s="65" t="s">
        <v>378</v>
      </c>
      <c r="D49" s="60"/>
    </row>
    <row r="50" spans="1:5" x14ac:dyDescent="0.25">
      <c r="A50" s="66" t="s">
        <v>370</v>
      </c>
      <c r="B50" s="8" t="s">
        <v>360</v>
      </c>
      <c r="C50" s="8"/>
      <c r="D50" s="61"/>
    </row>
    <row r="51" spans="1:5" ht="15.75" thickBot="1" x14ac:dyDescent="0.3">
      <c r="A51" s="67" t="s">
        <v>368</v>
      </c>
      <c r="B51" s="68" t="s">
        <v>361</v>
      </c>
      <c r="C51" s="68" t="s">
        <v>37</v>
      </c>
      <c r="D51" s="62"/>
    </row>
    <row r="52" spans="1:5" x14ac:dyDescent="0.25">
      <c r="A52" s="64" t="s">
        <v>366</v>
      </c>
      <c r="B52" s="65" t="s">
        <v>356</v>
      </c>
      <c r="C52" s="65" t="s">
        <v>377</v>
      </c>
      <c r="D52" s="60"/>
    </row>
    <row r="53" spans="1:5" x14ac:dyDescent="0.25">
      <c r="A53" s="66" t="s">
        <v>367</v>
      </c>
      <c r="B53" s="8" t="s">
        <v>357</v>
      </c>
      <c r="C53" s="8"/>
      <c r="D53" s="61"/>
    </row>
    <row r="54" spans="1:5" ht="15.75" thickBot="1" x14ac:dyDescent="0.3">
      <c r="A54" s="67" t="s">
        <v>365</v>
      </c>
      <c r="B54" s="68" t="s">
        <v>358</v>
      </c>
      <c r="C54" s="68" t="s">
        <v>37</v>
      </c>
      <c r="D54" s="62"/>
    </row>
    <row r="55" spans="1:5" x14ac:dyDescent="0.25">
      <c r="A55" s="64" t="s">
        <v>350</v>
      </c>
      <c r="B55" s="65" t="s">
        <v>347</v>
      </c>
      <c r="C55" s="65" t="s">
        <v>374</v>
      </c>
      <c r="D55" s="60"/>
    </row>
    <row r="56" spans="1:5" x14ac:dyDescent="0.25">
      <c r="A56" s="66" t="s">
        <v>351</v>
      </c>
      <c r="B56" s="8" t="s">
        <v>348</v>
      </c>
      <c r="C56" s="8"/>
      <c r="D56" s="61"/>
    </row>
    <row r="57" spans="1:5" ht="15.75" thickBot="1" x14ac:dyDescent="0.3">
      <c r="A57" s="67" t="s">
        <v>349</v>
      </c>
      <c r="B57" s="68" t="s">
        <v>352</v>
      </c>
      <c r="C57" s="68" t="s">
        <v>37</v>
      </c>
      <c r="D57" s="62"/>
    </row>
    <row r="59" spans="1:5" x14ac:dyDescent="0.25">
      <c r="A59" t="s">
        <v>343</v>
      </c>
      <c r="E59" s="55"/>
    </row>
    <row r="60" spans="1:5" x14ac:dyDescent="0.25">
      <c r="A60" s="15" t="s">
        <v>23</v>
      </c>
      <c r="B60" s="15" t="s">
        <v>333</v>
      </c>
      <c r="C60" s="15" t="s">
        <v>165</v>
      </c>
      <c r="E60" s="55"/>
    </row>
    <row r="61" spans="1:5" x14ac:dyDescent="0.25">
      <c r="A61" s="14" t="s">
        <v>86</v>
      </c>
      <c r="B61" s="14" t="s">
        <v>340</v>
      </c>
      <c r="C61" s="102" t="s">
        <v>334</v>
      </c>
      <c r="E61" s="55"/>
    </row>
    <row r="62" spans="1:5" x14ac:dyDescent="0.25">
      <c r="A62" s="14" t="s">
        <v>87</v>
      </c>
      <c r="B62" s="38" t="s">
        <v>71</v>
      </c>
      <c r="C62" s="103"/>
      <c r="E62" s="55"/>
    </row>
    <row r="63" spans="1:5" x14ac:dyDescent="0.25">
      <c r="A63" s="14" t="s">
        <v>88</v>
      </c>
      <c r="B63" s="38" t="s">
        <v>69</v>
      </c>
      <c r="C63" s="102" t="s">
        <v>335</v>
      </c>
      <c r="E63" s="55"/>
    </row>
    <row r="64" spans="1:5" x14ac:dyDescent="0.25">
      <c r="A64" s="14" t="s">
        <v>89</v>
      </c>
      <c r="B64" s="38" t="s">
        <v>70</v>
      </c>
      <c r="C64" s="103"/>
      <c r="E64" s="55"/>
    </row>
    <row r="65" spans="1:5" x14ac:dyDescent="0.25">
      <c r="A65" s="14" t="s">
        <v>90</v>
      </c>
      <c r="B65" s="38" t="s">
        <v>72</v>
      </c>
      <c r="C65" s="102" t="s">
        <v>335</v>
      </c>
      <c r="E65" s="55"/>
    </row>
    <row r="66" spans="1:5" x14ac:dyDescent="0.25">
      <c r="A66" s="14" t="s">
        <v>91</v>
      </c>
      <c r="B66" s="38" t="s">
        <v>73</v>
      </c>
      <c r="C66" s="103"/>
      <c r="E66" s="55"/>
    </row>
    <row r="67" spans="1:5" x14ac:dyDescent="0.25">
      <c r="A67" s="14" t="s">
        <v>92</v>
      </c>
      <c r="B67" s="38" t="s">
        <v>74</v>
      </c>
      <c r="C67" s="102" t="s">
        <v>336</v>
      </c>
    </row>
    <row r="68" spans="1:5" x14ac:dyDescent="0.25">
      <c r="A68" s="14" t="s">
        <v>93</v>
      </c>
      <c r="B68" s="38" t="s">
        <v>75</v>
      </c>
      <c r="C68" s="103"/>
    </row>
    <row r="69" spans="1:5" x14ac:dyDescent="0.25">
      <c r="A69" s="14" t="s">
        <v>94</v>
      </c>
      <c r="B69" s="38" t="s">
        <v>76</v>
      </c>
      <c r="C69" s="102" t="s">
        <v>337</v>
      </c>
    </row>
    <row r="70" spans="1:5" x14ac:dyDescent="0.25">
      <c r="A70" s="14" t="s">
        <v>95</v>
      </c>
      <c r="B70" s="38" t="s">
        <v>77</v>
      </c>
      <c r="C70" s="106"/>
    </row>
    <row r="71" spans="1:5" x14ac:dyDescent="0.25">
      <c r="A71" s="14" t="s">
        <v>96</v>
      </c>
      <c r="B71" s="38" t="s">
        <v>78</v>
      </c>
      <c r="C71" s="100" t="s">
        <v>338</v>
      </c>
    </row>
    <row r="72" spans="1:5" x14ac:dyDescent="0.25">
      <c r="A72" s="14" t="s">
        <v>97</v>
      </c>
      <c r="B72" s="38" t="s">
        <v>79</v>
      </c>
      <c r="C72" s="101"/>
    </row>
    <row r="73" spans="1:5" x14ac:dyDescent="0.25">
      <c r="A73" s="14" t="s">
        <v>98</v>
      </c>
      <c r="B73" s="38" t="s">
        <v>80</v>
      </c>
      <c r="C73" s="100" t="s">
        <v>338</v>
      </c>
      <c r="E73" s="55"/>
    </row>
    <row r="74" spans="1:5" x14ac:dyDescent="0.25">
      <c r="A74" s="14" t="s">
        <v>99</v>
      </c>
      <c r="B74" s="38" t="s">
        <v>81</v>
      </c>
      <c r="C74" s="101"/>
      <c r="E74" s="55"/>
    </row>
    <row r="75" spans="1:5" x14ac:dyDescent="0.25">
      <c r="A75" s="14" t="s">
        <v>100</v>
      </c>
      <c r="B75" s="38" t="s">
        <v>82</v>
      </c>
      <c r="C75" s="102" t="s">
        <v>332</v>
      </c>
      <c r="E75" s="55"/>
    </row>
    <row r="76" spans="1:5" x14ac:dyDescent="0.25">
      <c r="A76" s="14" t="s">
        <v>101</v>
      </c>
      <c r="B76" s="38" t="s">
        <v>83</v>
      </c>
      <c r="C76" s="103"/>
      <c r="E76" s="55"/>
    </row>
    <row r="77" spans="1:5" x14ac:dyDescent="0.25">
      <c r="A77" s="14" t="s">
        <v>102</v>
      </c>
      <c r="B77" s="38" t="s">
        <v>84</v>
      </c>
      <c r="C77" s="102" t="s">
        <v>332</v>
      </c>
      <c r="E77" s="55"/>
    </row>
    <row r="78" spans="1:5" x14ac:dyDescent="0.25">
      <c r="A78" s="14" t="s">
        <v>103</v>
      </c>
      <c r="B78" s="57" t="s">
        <v>85</v>
      </c>
      <c r="C78" s="103"/>
      <c r="E78" s="55"/>
    </row>
    <row r="79" spans="1:5" x14ac:dyDescent="0.25">
      <c r="A79" s="56" t="s">
        <v>104</v>
      </c>
      <c r="B79" s="58" t="s">
        <v>341</v>
      </c>
      <c r="C79" s="104" t="s">
        <v>339</v>
      </c>
      <c r="E79" s="55"/>
    </row>
    <row r="80" spans="1:5" x14ac:dyDescent="0.25">
      <c r="A80" s="56" t="s">
        <v>105</v>
      </c>
      <c r="B80" s="58" t="s">
        <v>342</v>
      </c>
      <c r="C80" s="105"/>
      <c r="E80" s="55"/>
    </row>
    <row r="81" spans="1:5" x14ac:dyDescent="0.25">
      <c r="E81" s="55"/>
    </row>
    <row r="82" spans="1:5" x14ac:dyDescent="0.25">
      <c r="A82" s="59" t="s">
        <v>344</v>
      </c>
    </row>
  </sheetData>
  <mergeCells count="16">
    <mergeCell ref="C61:C62"/>
    <mergeCell ref="C63:C64"/>
    <mergeCell ref="C65:C66"/>
    <mergeCell ref="C67:C68"/>
    <mergeCell ref="C69:C70"/>
    <mergeCell ref="C71:C72"/>
    <mergeCell ref="C73:C74"/>
    <mergeCell ref="C75:C76"/>
    <mergeCell ref="C77:C78"/>
    <mergeCell ref="C79:C80"/>
    <mergeCell ref="D3:D4"/>
    <mergeCell ref="D5:D6"/>
    <mergeCell ref="C12:C15"/>
    <mergeCell ref="C16:C18"/>
    <mergeCell ref="C5:C6"/>
    <mergeCell ref="C3:C4"/>
  </mergeCells>
  <phoneticPr fontId="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Supplementary table 1</vt:lpstr>
      <vt:lpstr>Supplementary table 2</vt:lpstr>
      <vt:lpstr>Supplementary table 3</vt:lpstr>
      <vt:lpstr>Supplementary table 4</vt:lpstr>
      <vt:lpstr>Supplementary table 5</vt:lpstr>
      <vt:lpstr>Supplementary table 6</vt:lpstr>
    </vt:vector>
  </TitlesOfParts>
  <Company>AAFC-AAC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Bilichak, Andrii</dc:creator>
  <cp:lastModifiedBy>Bilichak, Andrii</cp:lastModifiedBy>
  <dcterms:created xsi:type="dcterms:W3CDTF">2023-05-02T02:41:16Z</dcterms:created>
  <dcterms:modified xsi:type="dcterms:W3CDTF">2023-06-25T02:50:04Z</dcterms:modified>
</cp:coreProperties>
</file>